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(18) YEAR 22-65\S\SNP (3001233)\"/>
    </mc:Choice>
  </mc:AlternateContent>
  <xr:revisionPtr revIDLastSave="0" documentId="13_ncr:1_{B92AFB7A-32FB-4F85-BEE5-5C15F960A4AF}" xr6:coauthVersionLast="47" xr6:coauthVersionMax="47" xr10:uidLastSave="{00000000-0000-0000-0000-000000000000}"/>
  <bookViews>
    <workbookView xWindow="-110" yWindow="-110" windowWidth="19420" windowHeight="10420" tabRatio="779" activeTab="4" xr2:uid="{00000000-000D-0000-FFFF-FFFF00000000}"/>
  </bookViews>
  <sheets>
    <sheet name="งบดุล" sheetId="28" r:id="rId1"/>
    <sheet name="งบดุล 2" sheetId="29" r:id="rId2"/>
    <sheet name="กำไรขาดทุนเบ็ดเสร็จ" sheetId="36" r:id="rId3"/>
    <sheet name="ส่วนผู้ถือหุ้น-รวม" sheetId="32" r:id="rId4"/>
    <sheet name="ส่วนผู้ถือหุ้น-เฉพาะ" sheetId="33" r:id="rId5"/>
    <sheet name="กระแสเงินสด" sheetId="27" r:id="rId6"/>
  </sheets>
  <definedNames>
    <definedName name="AS2DocOpenMode" hidden="1">"AS2DocumentEdit"</definedName>
    <definedName name="_xlnm.Print_Area" localSheetId="5">กระแสเงินสด!$A$1:$K$95</definedName>
    <definedName name="_xlnm.Print_Area" localSheetId="4">'ส่วนผู้ถือหุ้น-เฉพาะ'!$A$1:$P$33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3" i="33" l="1"/>
  <c r="P23" i="33" s="1"/>
  <c r="P22" i="33"/>
  <c r="F33" i="36" l="1"/>
  <c r="F46" i="36" l="1"/>
  <c r="AA20" i="32" l="1"/>
  <c r="AJ20" i="32" s="1"/>
  <c r="J24" i="32"/>
  <c r="M21" i="32" l="1"/>
  <c r="AA21" i="32" s="1"/>
  <c r="AJ21" i="32" s="1"/>
  <c r="AA22" i="32"/>
  <c r="AJ22" i="32" s="1"/>
  <c r="X22" i="32"/>
  <c r="X21" i="32"/>
  <c r="P33" i="32"/>
  <c r="D79" i="29"/>
  <c r="L29" i="33"/>
  <c r="H33" i="36"/>
  <c r="J33" i="36"/>
  <c r="P18" i="33"/>
  <c r="H17" i="33"/>
  <c r="N29" i="33" l="1"/>
  <c r="L33" i="36"/>
  <c r="J12" i="27" l="1"/>
  <c r="H12" i="27"/>
  <c r="H46" i="36"/>
  <c r="AA15" i="32" l="1"/>
  <c r="F14" i="36"/>
  <c r="H14" i="36"/>
  <c r="L14" i="36"/>
  <c r="J14" i="36"/>
  <c r="F85" i="27" l="1"/>
  <c r="D85" i="27"/>
  <c r="D82" i="27"/>
  <c r="F82" i="27"/>
  <c r="H82" i="27"/>
  <c r="J82" i="27"/>
  <c r="D69" i="27"/>
  <c r="F69" i="27"/>
  <c r="J69" i="27"/>
  <c r="H69" i="27"/>
  <c r="D12" i="27" l="1"/>
  <c r="J85" i="27" l="1"/>
  <c r="H85" i="27" l="1"/>
  <c r="X26" i="32" l="1"/>
  <c r="AA32" i="32"/>
  <c r="AA28" i="32"/>
  <c r="AJ28" i="32" s="1"/>
  <c r="X28" i="32"/>
  <c r="X30" i="32"/>
  <c r="X29" i="32"/>
  <c r="AA29" i="32"/>
  <c r="AJ29" i="32" s="1"/>
  <c r="AA26" i="32"/>
  <c r="AJ26" i="32" s="1"/>
  <c r="J34" i="32" l="1"/>
  <c r="AG23" i="32" l="1"/>
  <c r="AD23" i="32"/>
  <c r="P23" i="32"/>
  <c r="X20" i="32"/>
  <c r="T33" i="32" l="1"/>
  <c r="D21" i="29"/>
  <c r="F21" i="29"/>
  <c r="H21" i="29"/>
  <c r="J21" i="29"/>
  <c r="N21" i="29"/>
  <c r="L21" i="29"/>
  <c r="D29" i="29"/>
  <c r="N29" i="29"/>
  <c r="L29" i="29"/>
  <c r="J29" i="29"/>
  <c r="H29" i="29"/>
  <c r="F29" i="29"/>
  <c r="F19" i="28"/>
  <c r="F30" i="29" l="1"/>
  <c r="AG18" i="32"/>
  <c r="AG24" i="32" s="1"/>
  <c r="T18" i="32"/>
  <c r="P18" i="32"/>
  <c r="P24" i="32" s="1"/>
  <c r="M18" i="32"/>
  <c r="M24" i="32" s="1"/>
  <c r="G18" i="32"/>
  <c r="G24" i="32" s="1"/>
  <c r="D18" i="32"/>
  <c r="D24" i="32" s="1"/>
  <c r="AJ16" i="32"/>
  <c r="AD32" i="32"/>
  <c r="AD34" i="32" s="1"/>
  <c r="AD15" i="32"/>
  <c r="AD18" i="32" s="1"/>
  <c r="AD24" i="32" s="1"/>
  <c r="H30" i="29"/>
  <c r="H31" i="28"/>
  <c r="H19" i="28"/>
  <c r="P26" i="33" l="1"/>
  <c r="H27" i="33"/>
  <c r="P28" i="33"/>
  <c r="N14" i="33"/>
  <c r="P14" i="33" s="1"/>
  <c r="N71" i="29"/>
  <c r="N79" i="29" s="1"/>
  <c r="N83" i="29" s="1"/>
  <c r="L71" i="29"/>
  <c r="L79" i="29" s="1"/>
  <c r="L83" i="29" s="1"/>
  <c r="L15" i="33"/>
  <c r="J15" i="33"/>
  <c r="H15" i="33"/>
  <c r="H20" i="33" s="1"/>
  <c r="H24" i="33" s="1"/>
  <c r="F15" i="33"/>
  <c r="D15" i="33"/>
  <c r="P27" i="33" l="1"/>
  <c r="N15" i="33"/>
  <c r="P13" i="33"/>
  <c r="P15" i="33" s="1"/>
  <c r="H44" i="36"/>
  <c r="F44" i="36"/>
  <c r="H39" i="36"/>
  <c r="F39" i="36"/>
  <c r="L19" i="33"/>
  <c r="T23" i="32"/>
  <c r="L20" i="36"/>
  <c r="J20" i="36"/>
  <c r="H20" i="36"/>
  <c r="F20" i="36"/>
  <c r="F22" i="36" s="1"/>
  <c r="C1" i="36"/>
  <c r="A1" i="33"/>
  <c r="X33" i="32"/>
  <c r="AA33" i="32" s="1"/>
  <c r="AJ33" i="32" s="1"/>
  <c r="X32" i="32"/>
  <c r="AA31" i="32"/>
  <c r="AJ31" i="32" s="1"/>
  <c r="X31" i="32"/>
  <c r="AA30" i="32"/>
  <c r="AJ30" i="32" s="1"/>
  <c r="A1" i="32"/>
  <c r="A3" i="29"/>
  <c r="A52" i="29" s="1"/>
  <c r="A1" i="29"/>
  <c r="A50" i="29" s="1"/>
  <c r="F79" i="29"/>
  <c r="F83" i="29" s="1"/>
  <c r="AA23" i="32" l="1"/>
  <c r="T24" i="32"/>
  <c r="N19" i="33"/>
  <c r="AJ32" i="32"/>
  <c r="J22" i="36"/>
  <c r="J25" i="36" s="1"/>
  <c r="J27" i="36" s="1"/>
  <c r="L22" i="36"/>
  <c r="L25" i="36" s="1"/>
  <c r="F25" i="36"/>
  <c r="F27" i="36" s="1"/>
  <c r="H22" i="36"/>
  <c r="H25" i="36" s="1"/>
  <c r="H27" i="36" s="1"/>
  <c r="L30" i="29"/>
  <c r="L84" i="29" s="1"/>
  <c r="F84" i="29"/>
  <c r="F10" i="27" l="1"/>
  <c r="F22" i="27" s="1"/>
  <c r="F33" i="27" s="1"/>
  <c r="F38" i="27" s="1"/>
  <c r="H34" i="36"/>
  <c r="H10" i="27"/>
  <c r="H22" i="27" s="1"/>
  <c r="H33" i="27" s="1"/>
  <c r="H38" i="27" s="1"/>
  <c r="J36" i="36"/>
  <c r="J46" i="36" s="1"/>
  <c r="D10" i="27"/>
  <c r="D22" i="27" s="1"/>
  <c r="D33" i="27" s="1"/>
  <c r="D38" i="27" s="1"/>
  <c r="N20" i="33"/>
  <c r="N24" i="33" s="1"/>
  <c r="N30" i="33" s="1"/>
  <c r="L31" i="28"/>
  <c r="L19" i="28"/>
  <c r="F31" i="28"/>
  <c r="J39" i="36" l="1"/>
  <c r="J29" i="33"/>
  <c r="L27" i="36"/>
  <c r="P29" i="33"/>
  <c r="J34" i="36"/>
  <c r="F34" i="36"/>
  <c r="L32" i="28"/>
  <c r="F32" i="28"/>
  <c r="J41" i="36" l="1"/>
  <c r="L36" i="36"/>
  <c r="L39" i="36" s="1"/>
  <c r="L34" i="36"/>
  <c r="J10" i="27"/>
  <c r="J22" i="27" s="1"/>
  <c r="J33" i="27" s="1"/>
  <c r="J38" i="27" s="1"/>
  <c r="J19" i="33"/>
  <c r="J19" i="28"/>
  <c r="L20" i="33"/>
  <c r="L24" i="33" s="1"/>
  <c r="L30" i="33" s="1"/>
  <c r="H30" i="33"/>
  <c r="F20" i="33"/>
  <c r="D20" i="33"/>
  <c r="D24" i="33" s="1"/>
  <c r="D30" i="33" s="1"/>
  <c r="X23" i="32"/>
  <c r="AJ23" i="32" s="1"/>
  <c r="X15" i="32"/>
  <c r="X18" i="32" s="1"/>
  <c r="H79" i="29"/>
  <c r="H83" i="29" s="1"/>
  <c r="N31" i="28"/>
  <c r="N19" i="28"/>
  <c r="A51" i="27"/>
  <c r="J31" i="28"/>
  <c r="D19" i="28"/>
  <c r="D31" i="28"/>
  <c r="AA18" i="32"/>
  <c r="AA24" i="32" s="1"/>
  <c r="F24" i="33" l="1"/>
  <c r="F30" i="33" s="1"/>
  <c r="L46" i="36"/>
  <c r="L41" i="36"/>
  <c r="X24" i="32"/>
  <c r="H84" i="29"/>
  <c r="P19" i="33"/>
  <c r="J20" i="33"/>
  <c r="J24" i="33" s="1"/>
  <c r="J30" i="33" s="1"/>
  <c r="L44" i="36"/>
  <c r="J44" i="36"/>
  <c r="J32" i="28"/>
  <c r="D34" i="32"/>
  <c r="G34" i="32"/>
  <c r="M34" i="32"/>
  <c r="X34" i="32"/>
  <c r="AG34" i="32"/>
  <c r="AJ15" i="32"/>
  <c r="T34" i="32"/>
  <c r="P34" i="32"/>
  <c r="N30" i="29"/>
  <c r="N84" i="29" s="1"/>
  <c r="D83" i="29"/>
  <c r="J30" i="29"/>
  <c r="D30" i="29"/>
  <c r="N32" i="28"/>
  <c r="D32" i="28"/>
  <c r="H32" i="28"/>
  <c r="P20" i="33" l="1"/>
  <c r="AJ18" i="32"/>
  <c r="AA34" i="32"/>
  <c r="P24" i="33" l="1"/>
  <c r="AJ24" i="32"/>
  <c r="H84" i="27"/>
  <c r="H86" i="27" s="1"/>
  <c r="J79" i="29"/>
  <c r="J83" i="29" s="1"/>
  <c r="F84" i="27"/>
  <c r="F86" i="27" s="1"/>
  <c r="D84" i="27"/>
  <c r="D86" i="27" s="1"/>
  <c r="P30" i="33"/>
  <c r="AJ34" i="32"/>
  <c r="D84" i="29"/>
  <c r="J84" i="27" l="1"/>
  <c r="J86" i="27" s="1"/>
  <c r="J84" i="29"/>
</calcChain>
</file>

<file path=xl/sharedStrings.xml><?xml version="1.0" encoding="utf-8"?>
<sst xmlns="http://schemas.openxmlformats.org/spreadsheetml/2006/main" count="386" uniqueCount="221">
  <si>
    <t>งบการเงินรวม</t>
  </si>
  <si>
    <t>สินทรัพย์</t>
  </si>
  <si>
    <t>สินทรัพย์หมุนเวียน</t>
  </si>
  <si>
    <t>สินทรัพย์หมุนเวียนอื่น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</si>
  <si>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</si>
  <si>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</si>
  <si>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</si>
  <si>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รวมหนี้สินหมุนเวียน</t>
  </si>
  <si>
    <t>รวมหนี้สิน</t>
  </si>
  <si>
    <t>ทุนจดทะเบียน</t>
  </si>
  <si>
    <t>กำไรสะสม</t>
  </si>
  <si>
    <t>จัดสรรแล้ว</t>
  </si>
  <si>
    <t>รายได้อื่น</t>
  </si>
  <si>
    <t>ดอกเบี้ยรับ</t>
  </si>
  <si>
    <t>ดอกเบี้ยจ่าย</t>
  </si>
  <si>
    <t>งบกระแสเงินสด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</si>
  <si>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</si>
  <si>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</si>
  <si>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</si>
  <si>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เงินสดและรายการเทียบเท่าเงินสด</t>
  </si>
  <si>
    <t xml:space="preserve">  รวมสินทรัพย์หมุนเวียน</t>
  </si>
  <si>
    <t>สินทรัพย์ไม่หมุนเวียน</t>
  </si>
  <si>
    <t xml:space="preserve">  รวมสินทรัพย์ไม่หมุนเวียน</t>
  </si>
  <si>
    <t>รวมหนี้สินไม่หมุนเวียน</t>
  </si>
  <si>
    <t>รวม</t>
  </si>
  <si>
    <t xml:space="preserve">หนี้สินไม่หมุนเวียน </t>
  </si>
  <si>
    <t>สินทรัพย์ไม่หมุนเวียนอื่น</t>
  </si>
  <si>
    <t xml:space="preserve">ยังไม่ได้จัดสรร </t>
  </si>
  <si>
    <t xml:space="preserve">ทุนเรือนหุ้น </t>
  </si>
  <si>
    <t>เงินสดและรายการเทียบเท่าเงินสด ณ วันที่ 1 มกราคม</t>
  </si>
  <si>
    <t>งบการเงินเฉพาะกิจการ</t>
  </si>
  <si>
    <t>ยังไม่ได้จัดสรร</t>
  </si>
  <si>
    <t>หมายเหตุ</t>
  </si>
  <si>
    <t xml:space="preserve">เงินลงทุนในบริษัทย่อย </t>
  </si>
  <si>
    <t>ค่าใช้จ่ายในการบริหาร</t>
  </si>
  <si>
    <t>ทุนที่ออกและชำระแล้ว</t>
  </si>
  <si>
    <t>ณ วันที่</t>
  </si>
  <si>
    <t>31 ธันวาคม</t>
  </si>
  <si>
    <t>ทุนสำรองตามกฎหมาย</t>
  </si>
  <si>
    <t>ต้นทุนขาย</t>
  </si>
  <si>
    <t>ต้นทุนทางการเงิน</t>
  </si>
  <si>
    <t>และชำระแล้ว</t>
  </si>
  <si>
    <t>ทุนที่ออก</t>
  </si>
  <si>
    <t>งบแสดงฐานะการเงิน</t>
  </si>
  <si>
    <t>ส่วนที่เป็นของส่วนได้เสียที่ไม่มีอำนาจควบคุม</t>
  </si>
  <si>
    <t>หนี้สินและส่วนของผู้ถือหุ้น</t>
  </si>
  <si>
    <t>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</si>
  <si>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</si>
  <si>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</si>
  <si>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งบแสดงการเปลี่ยนแปลงส่วนของผู้ถือหุ้น</t>
  </si>
  <si>
    <t>สินทรัพย์ภาษีเงินได้รอการตัดบัญชี</t>
  </si>
  <si>
    <t xml:space="preserve">สินค้าคงเหลือ </t>
  </si>
  <si>
    <t>ที่ถึงกำหนดชำระภายในหนึ่งปี</t>
  </si>
  <si>
    <t>องค์ประกอบอื่นของส่วนของผู้ถือหุ้น</t>
  </si>
  <si>
    <t/>
  </si>
  <si>
    <t>รวมค่าใช้จ่าย</t>
  </si>
  <si>
    <t>ประมาณการหนี้สินไม่หมุนเวียน</t>
  </si>
  <si>
    <t>เจ้าหนี้การค้าและเจ้าหนี้หมุนเวียนอื่น</t>
  </si>
  <si>
    <t>Reference</t>
  </si>
  <si>
    <t>TAS 1.82.1</t>
  </si>
  <si>
    <t>รวมรายได้</t>
  </si>
  <si>
    <t>ค่าใช้จ่าย</t>
  </si>
  <si>
    <t>TAS 1.82.2</t>
  </si>
  <si>
    <t>TAS 1.85</t>
  </si>
  <si>
    <t>TAS 1.82.4, 12.77</t>
  </si>
  <si>
    <t>ค่าใช้จ่ายภาษีเงินได้</t>
  </si>
  <si>
    <t>หน่วย : บาท</t>
  </si>
  <si>
    <t>หน่วย: บาท</t>
  </si>
  <si>
    <t>ต้นทุนการให้บริการ</t>
  </si>
  <si>
    <r>
      <t>รายได้</t>
    </r>
    <r>
      <rPr>
        <sz val="14"/>
        <color indexed="10"/>
        <rFont val="Angsana New"/>
        <family val="1"/>
      </rPr>
      <t xml:space="preserve"> </t>
    </r>
  </si>
  <si>
    <t>เงินสดจ่ายเพื่อซื้อสินทรัพย์ไม่มีตัวตน</t>
  </si>
  <si>
    <r>
      <t xml:space="preserve">งบแสดงฐานะการเงิน </t>
    </r>
    <r>
      <rPr>
        <sz val="18"/>
        <rFont val="Angsana New"/>
        <family val="1"/>
      </rPr>
      <t>(ต่อ)</t>
    </r>
  </si>
  <si>
    <t>รายได้จากการให้บริการ</t>
  </si>
  <si>
    <t>ลูกหนี้การค้าและลูกหนี้หมุนเวียนอื่น</t>
  </si>
  <si>
    <r>
      <t xml:space="preserve">งบกระแสเงินสด </t>
    </r>
    <r>
      <rPr>
        <sz val="18"/>
        <rFont val="Angsana New"/>
        <family val="1"/>
      </rPr>
      <t>(ต่อ)</t>
    </r>
  </si>
  <si>
    <t>สินทรัพย์ดำเนินงาน (เพิ่มขึ้น) ลดลง</t>
  </si>
  <si>
    <t>หนี้สินดำเนินงานเพิ่มขึ้น (ลดลง)</t>
  </si>
  <si>
    <t>สินค้าคงเหลือ</t>
  </si>
  <si>
    <t>กำไรต่อหุ้นขั้นพื้นฐาน  (บาท)</t>
  </si>
  <si>
    <t>หมายเหตุประกอบงบการเงินเป็นส่วนหนึ่งของงบการเงินนี้</t>
  </si>
  <si>
    <t>รวมองค์</t>
  </si>
  <si>
    <t>ประกอบอื่น</t>
  </si>
  <si>
    <t xml:space="preserve">       ชำระครบแล้ว</t>
  </si>
  <si>
    <t xml:space="preserve">เงินปันผลรับ </t>
  </si>
  <si>
    <t>ที่ดิน อาคาร และอุปกรณ์</t>
  </si>
  <si>
    <t>รายได้จากการขาย</t>
  </si>
  <si>
    <t>รายการปรับปรุง</t>
  </si>
  <si>
    <t>งบกำไรขาดทุนและกำไรขาดทุนเบ็ดเสร็จอื่น</t>
  </si>
  <si>
    <t>ส่วนได้เสียที่ไม่มีอำนาจควบคุม</t>
  </si>
  <si>
    <t>มูลค่าหุ้นสามัญ</t>
  </si>
  <si>
    <t>ของส่วนของ</t>
  </si>
  <si>
    <t>ผู้ถือหุ้น</t>
  </si>
  <si>
    <t>รวมส่วนของ</t>
  </si>
  <si>
    <t>ส่วนได้เสีย</t>
  </si>
  <si>
    <t>ที่ไม่มีอำนาจ</t>
  </si>
  <si>
    <t>ควบคุม</t>
  </si>
  <si>
    <t xml:space="preserve">เงินปันผลจ่าย </t>
  </si>
  <si>
    <t>เงินปันผลรับ</t>
  </si>
  <si>
    <t>ภาษีเงินได้นิติบุคคลค้างจ่าย</t>
  </si>
  <si>
    <t>ต้นทุนในการจัดจำหน่าย</t>
  </si>
  <si>
    <t>การเปลี่ยนแปลงในส่วนของผู้ถือหุ้น</t>
  </si>
  <si>
    <t>ทุนสำรอง</t>
  </si>
  <si>
    <t>ตามกฎหมาย</t>
  </si>
  <si>
    <t>จากการวัดมูลค่าใหม่</t>
  </si>
  <si>
    <t>ของผลประโยชน์</t>
  </si>
  <si>
    <t>พนักงานที่กำหนดไว้</t>
  </si>
  <si>
    <t>ของบริษัทใหญ่</t>
  </si>
  <si>
    <t>ส่วนเกิน</t>
  </si>
  <si>
    <t>ส่วนเกินมูลค่าหุ้นสามัญ</t>
  </si>
  <si>
    <t>กำไรจากกิจกรรมดำเนินงาน</t>
  </si>
  <si>
    <t>กำไรก่อนภาษีเงินได้</t>
  </si>
  <si>
    <t>กำไรเบ็ดเสร็จอื่น</t>
  </si>
  <si>
    <t>ผลกำไร</t>
  </si>
  <si>
    <t>สำหรับผลประโยชน์พนักงาน</t>
  </si>
  <si>
    <t>เงินสดจ่ายเพื่อชำระหนี้สินตามสัญญาเช่า</t>
  </si>
  <si>
    <t>การแบ่งปันกำไร</t>
  </si>
  <si>
    <t>ส่วนของหนี้สินตามสัญญาเช่า</t>
  </si>
  <si>
    <t>หนี้สินตามสัญญาเช่า</t>
  </si>
  <si>
    <t>ค่าใช้จ่ายผลประโยชน์พนักงาน</t>
  </si>
  <si>
    <t>สินทรัพย์สิทธิการใช้</t>
  </si>
  <si>
    <t>ส่วนที่เป็นของผู้ถือหุ้นของบริษัท</t>
  </si>
  <si>
    <t>2564</t>
  </si>
  <si>
    <t>ขาดทุน (กลับรายการ) จากการลดมูลค่าของสินค้าคงเหลือ</t>
  </si>
  <si>
    <t>(กำไร) ขาดทุนจากอัตราแลกเปลี่ยนที่ยังไม่เกิดขึ้นจริง</t>
  </si>
  <si>
    <t>ส่วนของผู้ถือหุ้นบริษัทใหญ่</t>
  </si>
  <si>
    <t>บริษัท สเปเชี่ยลตี้ เนเชอรัล โปรดักส์ และ บริษัทย่อย</t>
  </si>
  <si>
    <t>1 มกราคม</t>
  </si>
  <si>
    <t>ส่วนของเงินกู้ยืมระยะยาวจากสถาบันการเงิน</t>
  </si>
  <si>
    <t>เงินกู้ยืมระยะยาวจากสถาบันการเงิน</t>
  </si>
  <si>
    <t xml:space="preserve">หุ้นสามัญ 14,800,000 หุ้น มูลค่าหุ้นละ 10 บาท  </t>
  </si>
  <si>
    <t>“ปรับปรุงใหม่”</t>
  </si>
  <si>
    <t>2565</t>
  </si>
  <si>
    <t>รายการที่จะไม่ถูกจัดประเภทใหม่ไว้ในกำไรหรือขาดทุนในภายหลัง</t>
  </si>
  <si>
    <t>จำนวนหุ้นสามัญถัวเฉลี่ยถ่วงน้ำหนัก (หุ้น)</t>
  </si>
  <si>
    <t xml:space="preserve">จ่ายเงินปันผลให้ผู้ถือหุ้นของบริษัท </t>
  </si>
  <si>
    <t>เงินสดจ่ายชำระเงินกู้ยืมระยะยาวจากสถาบันการเงิน</t>
  </si>
  <si>
    <t>“ยังไม่ได้ตรวจสอบ”</t>
  </si>
  <si>
    <t>เงินสดจ่ายเงินกู้ยืมระยะยาวแก่บริษัทที่เกี่ยวข้องกัน</t>
  </si>
  <si>
    <t>เงินลงทุนในบริษัทร่วม</t>
  </si>
  <si>
    <t>เงินให้กู้ยืมระยะยาวแก่บริษัทที่เกี่ยวข้องกัน</t>
  </si>
  <si>
    <t xml:space="preserve">หุ้นสามัญ 30,000,000 หุ้น มูลค่าหุ้นละ 10 บาท  </t>
  </si>
  <si>
    <t>ผลกระทบสะสมจากการเปลี่ยนแปลงนโยบายบัญชี</t>
  </si>
  <si>
    <t>องค์ประกอบอื่น</t>
  </si>
  <si>
    <t>ผลกำไรจากการวัดมูลค่าใหม่ของผลประโยชน์พนักงานที่กำหนดไว้</t>
  </si>
  <si>
    <t>ทุนหุ้นสามัญเพิ่มขึ้น</t>
  </si>
  <si>
    <t>ส่วนของผู้ถือหุ้นเดิมก่อนการรวมธุรกิจภายใต้การควบคุมเดียวกัน</t>
  </si>
  <si>
    <t>ส่วนของผู้ถือหุ้นเดิม</t>
  </si>
  <si>
    <t>ก่อนการรวมธุรกิจ</t>
  </si>
  <si>
    <t>ภายใต้การควบคุม</t>
  </si>
  <si>
    <t>เดียวกัน</t>
  </si>
  <si>
    <t>เงินกู้ยืมระยะยาวจากบริษัทที่เกี่ยวข้องกัน</t>
  </si>
  <si>
    <t>ส่วนแบ่งกำไรของบริษัทร่วมที่ใช้วิธีส่วนได้เสีย</t>
  </si>
  <si>
    <t>ส่วนต่างจากการรวมธุรกิจภายใต้การควบคุมเดียวกัน</t>
  </si>
  <si>
    <t>ผลกระทบจากการรวมธุรกิจภายใต้การควบคุมเดียวกัน</t>
  </si>
  <si>
    <t>ส่วนต่างจาก</t>
  </si>
  <si>
    <t>การรวมธุรกิจ</t>
  </si>
  <si>
    <t>ค่าตัดจำหน่าย</t>
  </si>
  <si>
    <t>ค่าเสื่อมราคา</t>
  </si>
  <si>
    <t>เงินสดรับจากเงินกู้ยืมระยะยาวจากสถาบันการเงิน</t>
  </si>
  <si>
    <t>เงินสดรับจากการออกหุ้นสามัญ</t>
  </si>
  <si>
    <t>กระแสเงินสดสุทธิได้มาจาก (ใช้ไปใน) กิจกรรมลงทุน</t>
  </si>
  <si>
    <t>เงินสดและรายการเทียบเท่าเงินสดเพิ่มขึ้น (ลดลง) สุทธิ</t>
  </si>
  <si>
    <t>ส่วนแบ่งกำไรบริษัทร่วม</t>
  </si>
  <si>
    <t>เงินสดจ่ายค่าใช้จ่ายผลประโยชน์พนักงาน</t>
  </si>
  <si>
    <t>เงินสดจ่ายเงินลงทุนชั่วคราว</t>
  </si>
  <si>
    <t>เงินสดรับจากเงินกู้ยืมระยะยาวจากบริษัทที่เกี่ยวข้องกัน</t>
  </si>
  <si>
    <t>กระแสเงินสดสุทธิได้มาจาก (ใช้ไปใน) กิจกรรมจัดหาเงิน</t>
  </si>
  <si>
    <r>
      <t xml:space="preserve">หนี้สินและส่วนของผู้ถือหุ้น </t>
    </r>
    <r>
      <rPr>
        <sz val="14"/>
        <rFont val="Angsana New"/>
        <family val="1"/>
      </rPr>
      <t>(ต่อ)</t>
    </r>
  </si>
  <si>
    <t>ส่วนของผู้ถือหุ้นเดิมก่อนการรวมธุรกิจ</t>
  </si>
  <si>
    <t>ภายใต้การควบคุมเดียวกัน</t>
  </si>
  <si>
    <t>รายได้เงินปันผล</t>
  </si>
  <si>
    <t>กำไรจากการดำเนินงานก่อนการเปลี่ยนแปลง</t>
  </si>
  <si>
    <t>ในสินทรัพย์และหนี้สินดำเนินงาน</t>
  </si>
  <si>
    <t>เงินสดจ่ายเพื่อซื้ออุปกรณ์</t>
  </si>
  <si>
    <t>รวมส่วนของผู้ถือหุ้นบริษัทใหญ่</t>
  </si>
  <si>
    <t>บริษัท สเปเชี่ยลตี้ เนเชอรัล โปรดักส์ จำกัด และ บริษัทย่อย</t>
  </si>
  <si>
    <t>เงินสดจ่ายเพื่อซื้อสินทรัพย์สิทธิการใช้</t>
  </si>
  <si>
    <t>ณ วันที่ 31 ธันวาคม 2565</t>
  </si>
  <si>
    <t>สำหรับปีสิ้นสุดวันที่ 31 ธันวาคม 2565</t>
  </si>
  <si>
    <t>ยอดคงเหลือต้นปี ณ วันที่ 1 มกราคม 2564 - ปรับปรุงใหม่</t>
  </si>
  <si>
    <t>กำไรเบ็ดเสร็จรวมสำหรับปี - ปรับปรุงใหม่</t>
  </si>
  <si>
    <t>ยอดคงเหลือปลายปี ณ วันที่ 31 ธันวาคม 2564 - ปรับปรุงใหม่</t>
  </si>
  <si>
    <t>ยอดคงเหลือต้นปี ณ วันที่ 1 มกราคม 2565 - ปรับปรุงใหม่</t>
  </si>
  <si>
    <t>กำไรเบ็ดเสร็จรวมสำหรับปี</t>
  </si>
  <si>
    <t>ยอดคงเหลือปลายปี ณ วันที่ 31 ธันวาคม 2565</t>
  </si>
  <si>
    <t>กำไรสำหรับปี</t>
  </si>
  <si>
    <t>กำไรเบ็ดเสร็จอื่นสำหรับปี - สุทธิจากภาษี</t>
  </si>
  <si>
    <t>ยอดคงเหลือต้นปี ณ วันที่ 1 มกราคม 2564 - ตามที่รายงานไว้เดิม</t>
  </si>
  <si>
    <t>ยอดคงเหลือต้นปี ณ วันที่ 1 มกราคม 2565 - ตามที่รายงานไว้เดิม</t>
  </si>
  <si>
    <t>เงินสดและรายการเทียบเท่าเงินสด ณ วันที่ 31 ธันวาคม</t>
  </si>
  <si>
    <t xml:space="preserve">ยอดคงเหลือต้นงวด ณ วันที่ 1 มกราคม 2564 </t>
  </si>
  <si>
    <t>ค่าเผื่อ (กลับรายการ) ผลขาดทุนด้านเครดิต</t>
  </si>
  <si>
    <t>ขาดทุนจากการจำหน่ายอุปกรณ์</t>
  </si>
  <si>
    <t>เงินสดรับจากเงินให้กู้ยืมระยะยาวแก่บริษัทที่เกี่ยวข้องกัน</t>
  </si>
  <si>
    <t>7.2</t>
  </si>
  <si>
    <t>เงินสดรับจากเงินให้กู้ยืมระยะสั้นแก่บริษัทที่เกี่ยวข้องกัน</t>
  </si>
  <si>
    <t>ยอดคงเหลือต้นปี ณ วันที่ 1 มกราคม 2564 - ยังไม่ได้ตรวจสอบ</t>
  </si>
  <si>
    <t>ยอดคงเหลือปลายปี ณ วันที่ 31 ธันวาคม 2564 - ยังไม่ได้ตรวจสอบ</t>
  </si>
  <si>
    <t>ยอดคงเหลือต้นปี ณ วันที่ 1 มกราคม 2565 - ยังไม่ได้ตรวจสอบ</t>
  </si>
  <si>
    <t xml:space="preserve">การเปลี่ยนแปลงในส่วนของผู้ถือหุ้น </t>
  </si>
  <si>
    <t>กระแสเงินสดสุทธิได้มาจากกิจกรรมดำเนินงาน</t>
  </si>
  <si>
    <t>เงินสดจ่ายค่าใช้จ่ายภาษีเงินได้</t>
  </si>
  <si>
    <t>ภาษีเงินได้ของรายการที่จะไม่ถูกจัดประเภทใหม่ไว้ในกำไรหรือ</t>
  </si>
  <si>
    <t>ขาดทุนในภายหลัง</t>
  </si>
  <si>
    <t>สินทรัพย์ทางการเงินหมุนเวียนอื่น</t>
  </si>
  <si>
    <t>เงินให้กู้ยืมระยะสั้นแก่บริษัทที่เกี่ยวข้องกัน</t>
  </si>
  <si>
    <t>เงินฝากประจำที่ใช้เป็นหลักประกัน</t>
  </si>
  <si>
    <t>การแบ่งปันกำไรเบ็ดเสร็จรวม</t>
  </si>
  <si>
    <t>เงินสดจ่ายเพื่อเพิ่มทุนในบริษัทย่อย</t>
  </si>
  <si>
    <t>กำไรเบ็ดเสร็จรวมสำหรับปี - ยังไม่ได้ตรวจสอบ</t>
  </si>
  <si>
    <t>ก่อนการรวมธุรกิจภายใต้การควบคุมเดียวกัน</t>
  </si>
  <si>
    <t>22 และ 28</t>
  </si>
  <si>
    <t>14 และ 15</t>
  </si>
  <si>
    <t>6.2</t>
  </si>
  <si>
    <t>เงินกู้ยืมระยะสั้นจากบุคคลที่เกี่ยวข้องกัน</t>
  </si>
  <si>
    <t>เงินสดรับจากส่วนได้เสียที่ไม่มีอำนาจควบคุมจากการลงทุนเพิ่มในบริษัทย่อย</t>
  </si>
  <si>
    <t>เงินสดรับจากการขายอุปกรณ์</t>
  </si>
  <si>
    <t>สินทรัพย์ไม่มีตัวตน</t>
  </si>
  <si>
    <t>เงินสดรับจากเงินกู้ยืมระยะสั้นจากบุคคลที่เกี่ยวข้องกัน</t>
  </si>
  <si>
    <t>เงินสดจ่ายชำระเงินกู้ยืมระยะสั้นจากบุคคลที่เกี่ยวข้องกัน</t>
  </si>
  <si>
    <t>จ่ายเงินปันผลแก่ส่วนได้เสียที่ไม่มีอำนาจควบคุมของบริษัทย่อย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</si>
</sst>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1" formatCode="_(* #,##0_);_(* \(#,##0\);_(* &quot;-&quot;_);_(@_)"/>
    <numFmt numFmtId="43" formatCode="_(* #,##0.00_);_(* \(#,##0.00\);_(* &quot;-&quot;??_);_(@_)"/>
    <numFmt numFmtId="164" formatCode="&quot;฿&quot;#,##0;[Red]\-&quot;฿&quot;#,##0"/>
    <numFmt numFmtId="165" formatCode="_-* #,##0_-;\-* #,##0_-;_-* &quot;-&quot;_-;_-@_-"/>
    <numFmt numFmtId="166" formatCode="_-* #,##0.00_-;\-* #,##0.00_-;_-* &quot;-&quot;??_-;_-@_-"/>
    <numFmt numFmtId="167" formatCode="_-* #,##0_-;\-* #,##0_-;_-* &quot;-&quot;??_-;_-@_-"/>
    <numFmt numFmtId="168" formatCode="\-"/>
    <numFmt numFmtId="169" formatCode="_(* #,##0.0000_);_(* \(#,##0.0000\);_(* &quot;-&quot;????_);_(@_)"/>
    <numFmt numFmtId="170" formatCode="_(* #,##0.00000_);_(* \(#,##0.00000\);_(* &quot;-&quot;?????_);_(@_)"/>
    <numFmt numFmtId="171" formatCode="_(* #,##0_);_(* \(#,##0\);_(* &quot;-&quot;????_);_(@_)"/>
    <numFmt numFmtId="172" formatCode="_(* #,##0_);_(* \(#,##0\);_(* &quot;-&quot;??_);_(@_)"/>
    <numFmt numFmtId="173" formatCode="_(* #,##0_);_(* \(#,##0\);_(* &quot;-&quot;??????_);_(@_)"/>
    <numFmt numFmtId="174" formatCode="#,##0,_);_(* \(#,##0,\);_(* &quot;-&quot;??_);"/>
    <numFmt numFmtId="175" formatCode="#,##0;\(#,##0\)"/>
    <numFmt numFmtId="176" formatCode="0.0%"/>
    <numFmt numFmtId="177" formatCode="#,##0.0_);\(#,##0.0\)"/>
    <numFmt numFmtId="178" formatCode="* #,##0_);* \(#,##0\);&quot;-&quot;??_);@"/>
    <numFmt numFmtId="179" formatCode="[$-1010409]d\ mmmm\ yyyy;@"/>
  </numFmts>
  <fonts count="41">
    <font>
      <sz val="14"/>
      <name val="Cordia New"/>
      <charset val="222"/>
    </font>
    <font>
      <sz val="11"/>
      <color theme="1"/>
      <name val="Calibri"/>
      <family val="2"/>
    </font>
    <font>
      <sz val="14"/>
      <name val="Cordia New"/>
      <family val="2"/>
    </font>
    <font>
      <sz val="14"/>
      <name val="Angsana New"/>
      <family val="1"/>
      <charset val="222"/>
    </font>
    <font>
      <b/>
      <sz val="14"/>
      <name val="Angsana New"/>
      <family val="1"/>
      <charset val="222"/>
    </font>
    <font>
      <b/>
      <sz val="14"/>
      <name val="Angsana New"/>
      <family val="1"/>
    </font>
    <font>
      <sz val="14"/>
      <name val="Angsana New"/>
      <family val="1"/>
    </font>
    <font>
      <sz val="14"/>
      <name val="Cordia New"/>
      <family val="2"/>
    </font>
    <font>
      <sz val="18"/>
      <name val="Angsana New"/>
      <family val="1"/>
      <charset val="222"/>
    </font>
    <font>
      <b/>
      <sz val="18"/>
      <name val="Angsana New"/>
      <family val="1"/>
      <charset val="222"/>
    </font>
    <font>
      <sz val="14"/>
      <name val="Cordia New"/>
      <family val="2"/>
    </font>
    <font>
      <sz val="10"/>
      <name val="Arial"/>
      <family val="2"/>
    </font>
    <font>
      <sz val="12"/>
      <name val="Angsana New"/>
      <family val="1"/>
      <charset val="222"/>
    </font>
    <font>
      <i/>
      <sz val="14"/>
      <name val="Angsana New"/>
      <family val="1"/>
    </font>
    <font>
      <b/>
      <sz val="18"/>
      <name val="Angsana New"/>
      <family val="1"/>
    </font>
    <font>
      <sz val="14"/>
      <name val="Arial"/>
      <family val="2"/>
    </font>
    <font>
      <sz val="14"/>
      <color indexed="10"/>
      <name val="Angsana New"/>
      <family val="1"/>
    </font>
    <font>
      <b/>
      <u/>
      <sz val="14"/>
      <name val="Angsana New"/>
      <family val="1"/>
    </font>
    <font>
      <sz val="18"/>
      <name val="Angsana New"/>
      <family val="1"/>
    </font>
    <font>
      <b/>
      <sz val="16"/>
      <name val="Angsana New"/>
      <family val="1"/>
    </font>
    <font>
      <sz val="12"/>
      <name val="Arial"/>
      <family val="2"/>
    </font>
    <font>
      <sz val="16"/>
      <name val="Angsana New"/>
      <family val="1"/>
    </font>
    <font>
      <sz val="10"/>
      <name val="Angsana New"/>
      <family val="1"/>
    </font>
    <font>
      <sz val="14"/>
      <color rgb="FFFF0000"/>
      <name val="Angsana New"/>
      <family val="1"/>
    </font>
    <font>
      <sz val="14"/>
      <color theme="1" tint="4.9989318521683403E-2"/>
      <name val="Angsana New"/>
      <family val="1"/>
    </font>
    <font>
      <sz val="14"/>
      <color theme="1"/>
      <name val="Angsana New"/>
      <family val="1"/>
    </font>
    <font>
      <i/>
      <sz val="14"/>
      <color rgb="FFFF0000"/>
      <name val="Angsana New"/>
      <family val="1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1"/>
      <name val="Times New Roman"/>
      <family val="1"/>
      <charset val="222"/>
    </font>
    <font>
      <sz val="11"/>
      <name val="Times New Roman"/>
      <family val="1"/>
    </font>
    <font>
      <sz val="8.5"/>
      <color theme="1"/>
      <name val="Verdana"/>
      <family val="2"/>
    </font>
    <font>
      <sz val="11"/>
      <color theme="1"/>
      <name val="Calibri"/>
      <family val="2"/>
      <charset val="222"/>
      <scheme val="minor"/>
    </font>
    <font>
      <sz val="14"/>
      <name val="AngsanaUPC"/>
      <family val="1"/>
      <charset val="222"/>
    </font>
    <font>
      <sz val="14"/>
      <name val="AngsanaUPC"/>
      <family val="1"/>
    </font>
    <font>
      <b/>
      <sz val="12"/>
      <name val="Arial"/>
      <family val="2"/>
    </font>
    <font>
      <b/>
      <sz val="11"/>
      <name val="Arial"/>
      <family val="2"/>
    </font>
    <font>
      <b/>
      <sz val="11"/>
      <name val="Angsana New"/>
      <family val="1"/>
    </font>
    <font>
      <sz val="11"/>
      <name val="Angsana New"/>
      <family val="1"/>
    </font>
    <font>
      <i/>
      <sz val="11"/>
      <name val="Angsana New"/>
      <family val="1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56">
    <xf numFmtId="0" fontId="0" fillId="0" borderId="0"/>
    <xf numFmtId="166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9" fontId="10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178" fontId="28" fillId="0" borderId="0" applyFill="0" applyBorder="0" applyProtection="0"/>
    <xf numFmtId="0" fontId="11" fillId="0" borderId="0"/>
    <xf numFmtId="178" fontId="28" fillId="0" borderId="1" applyFill="0" applyProtection="0"/>
    <xf numFmtId="178" fontId="28" fillId="0" borderId="5" applyFill="0" applyProtection="0"/>
    <xf numFmtId="0" fontId="27" fillId="0" borderId="0"/>
    <xf numFmtId="0" fontId="29" fillId="0" borderId="0"/>
    <xf numFmtId="0" fontId="31" fillId="0" borderId="0"/>
    <xf numFmtId="0" fontId="27" fillId="0" borderId="0"/>
    <xf numFmtId="0" fontId="30" fillId="0" borderId="0"/>
    <xf numFmtId="0" fontId="31" fillId="0" borderId="0"/>
    <xf numFmtId="166" fontId="2" fillId="0" borderId="0" applyFont="0" applyFill="0" applyBorder="0" applyAlignment="0" applyProtection="0"/>
    <xf numFmtId="0" fontId="11" fillId="0" borderId="0"/>
    <xf numFmtId="43" fontId="27" fillId="0" borderId="0" applyFont="0" applyFill="0" applyBorder="0" applyAlignment="0" applyProtection="0"/>
    <xf numFmtId="0" fontId="1" fillId="0" borderId="0"/>
    <xf numFmtId="0" fontId="31" fillId="0" borderId="0"/>
    <xf numFmtId="0" fontId="27" fillId="0" borderId="0"/>
    <xf numFmtId="0" fontId="27" fillId="0" borderId="0"/>
    <xf numFmtId="0" fontId="31" fillId="0" borderId="0"/>
    <xf numFmtId="0" fontId="31" fillId="0" borderId="0"/>
    <xf numFmtId="43" fontId="1" fillId="0" borderId="0" applyFont="0" applyFill="0" applyBorder="0" applyAlignment="0" applyProtection="0"/>
    <xf numFmtId="0" fontId="32" fillId="0" borderId="0"/>
    <xf numFmtId="166" fontId="32" fillId="0" borderId="0" applyFont="0" applyFill="0" applyBorder="0" applyAlignment="0" applyProtection="0"/>
    <xf numFmtId="166" fontId="32" fillId="0" borderId="0" applyFont="0" applyFill="0" applyBorder="0" applyAlignment="0" applyProtection="0"/>
    <xf numFmtId="0" fontId="11" fillId="0" borderId="0"/>
    <xf numFmtId="0" fontId="2" fillId="0" borderId="0"/>
    <xf numFmtId="166" fontId="32" fillId="0" borderId="0" applyFont="0" applyFill="0" applyBorder="0" applyAlignment="0" applyProtection="0"/>
    <xf numFmtId="166" fontId="32" fillId="0" borderId="0" applyFont="0" applyFill="0" applyBorder="0" applyAlignment="0" applyProtection="0"/>
    <xf numFmtId="0" fontId="27" fillId="0" borderId="0"/>
    <xf numFmtId="166" fontId="32" fillId="0" borderId="0" applyFont="0" applyFill="0" applyBorder="0" applyAlignment="0" applyProtection="0"/>
    <xf numFmtId="166" fontId="33" fillId="0" borderId="0" applyFont="0" applyFill="0" applyBorder="0" applyAlignment="0" applyProtection="0"/>
    <xf numFmtId="179" fontId="34" fillId="0" borderId="0"/>
    <xf numFmtId="0" fontId="31" fillId="0" borderId="0"/>
    <xf numFmtId="0" fontId="27" fillId="0" borderId="0"/>
    <xf numFmtId="0" fontId="27" fillId="0" borderId="0"/>
  </cellStyleXfs>
  <cellXfs count="282">
    <xf numFmtId="0" fontId="0" fillId="0" borderId="0" xfId="0"/>
    <xf numFmtId="37" fontId="6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166" fontId="6" fillId="0" borderId="0" xfId="1" applyFont="1" applyFill="1" applyAlignment="1">
      <alignment vertical="center"/>
    </xf>
    <xf numFmtId="167" fontId="6" fillId="0" borderId="0" xfId="1" applyNumberFormat="1" applyFont="1" applyFill="1" applyBorder="1" applyAlignment="1">
      <alignment vertical="center"/>
    </xf>
    <xf numFmtId="37" fontId="6" fillId="0" borderId="0" xfId="0" applyNumberFormat="1" applyFont="1" applyFill="1" applyAlignment="1">
      <alignment horizontal="right" vertical="center"/>
    </xf>
    <xf numFmtId="37" fontId="6" fillId="0" borderId="0" xfId="0" applyNumberFormat="1" applyFont="1" applyFill="1" applyBorder="1" applyAlignment="1">
      <alignment horizontal="right" vertical="center"/>
    </xf>
    <xf numFmtId="166" fontId="6" fillId="0" borderId="0" xfId="1" applyFont="1" applyFill="1" applyAlignment="1">
      <alignment horizontal="right" vertical="center"/>
    </xf>
    <xf numFmtId="37" fontId="6" fillId="0" borderId="1" xfId="0" applyNumberFormat="1" applyFont="1" applyFill="1" applyBorder="1" applyAlignment="1">
      <alignment horizontal="right" vertical="center"/>
    </xf>
    <xf numFmtId="3" fontId="8" fillId="0" borderId="0" xfId="4" applyNumberFormat="1" applyFont="1" applyFill="1" applyAlignment="1">
      <alignment vertical="center"/>
    </xf>
    <xf numFmtId="0" fontId="9" fillId="0" borderId="0" xfId="14" applyFont="1" applyFill="1" applyBorder="1" applyAlignment="1">
      <alignment horizontal="right" vertical="center"/>
    </xf>
    <xf numFmtId="0" fontId="5" fillId="0" borderId="0" xfId="14" applyFont="1" applyFill="1" applyAlignment="1">
      <alignment vertical="center"/>
    </xf>
    <xf numFmtId="0" fontId="6" fillId="0" borderId="0" xfId="14" applyFont="1" applyFill="1" applyAlignment="1">
      <alignment vertical="center"/>
    </xf>
    <xf numFmtId="0" fontId="6" fillId="0" borderId="0" xfId="14" applyFont="1" applyFill="1" applyAlignment="1">
      <alignment horizontal="center" vertical="center"/>
    </xf>
    <xf numFmtId="167" fontId="6" fillId="0" borderId="1" xfId="1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66" fontId="6" fillId="0" borderId="0" xfId="1" applyFont="1" applyFill="1" applyBorder="1" applyAlignment="1">
      <alignment horizontal="right" vertical="center"/>
    </xf>
    <xf numFmtId="37" fontId="6" fillId="0" borderId="0" xfId="14" applyNumberFormat="1" applyFont="1" applyFill="1" applyAlignment="1">
      <alignment vertical="center"/>
    </xf>
    <xf numFmtId="37" fontId="6" fillId="0" borderId="0" xfId="14" applyNumberFormat="1" applyFont="1" applyFill="1" applyBorder="1" applyAlignment="1">
      <alignment horizontal="right" vertical="center"/>
    </xf>
    <xf numFmtId="165" fontId="6" fillId="0" borderId="0" xfId="14" applyNumberFormat="1" applyFont="1" applyFill="1" applyAlignment="1">
      <alignment vertical="center"/>
    </xf>
    <xf numFmtId="0" fontId="6" fillId="0" borderId="0" xfId="14" applyFont="1" applyFill="1" applyAlignment="1">
      <alignment horizontal="left" vertical="center" indent="2"/>
    </xf>
    <xf numFmtId="37" fontId="6" fillId="0" borderId="0" xfId="14" applyNumberFormat="1" applyFont="1" applyFill="1" applyAlignment="1">
      <alignment horizontal="left" vertical="center" indent="3"/>
    </xf>
    <xf numFmtId="37" fontId="6" fillId="0" borderId="0" xfId="14" applyNumberFormat="1" applyFont="1" applyFill="1" applyAlignment="1">
      <alignment horizontal="right" vertical="center"/>
    </xf>
    <xf numFmtId="37" fontId="6" fillId="0" borderId="0" xfId="14" applyNumberFormat="1" applyFont="1" applyFill="1" applyAlignment="1">
      <alignment horizontal="center" vertical="center"/>
    </xf>
    <xf numFmtId="37" fontId="6" fillId="0" borderId="0" xfId="14" applyNumberFormat="1" applyFont="1" applyFill="1" applyAlignment="1">
      <alignment horizontal="left" vertical="center" indent="2"/>
    </xf>
    <xf numFmtId="37" fontId="6" fillId="0" borderId="0" xfId="14" applyNumberFormat="1" applyFont="1" applyFill="1" applyAlignment="1">
      <alignment horizontal="left" vertical="center" indent="5"/>
    </xf>
    <xf numFmtId="37" fontId="6" fillId="0" borderId="0" xfId="14" applyNumberFormat="1" applyFont="1" applyFill="1" applyAlignment="1">
      <alignment horizontal="left" vertical="center" indent="4"/>
    </xf>
    <xf numFmtId="37" fontId="5" fillId="0" borderId="0" xfId="14" applyNumberFormat="1" applyFont="1" applyFill="1" applyAlignment="1">
      <alignment vertical="center"/>
    </xf>
    <xf numFmtId="166" fontId="6" fillId="0" borderId="0" xfId="1" applyFont="1" applyFill="1" applyBorder="1" applyAlignment="1">
      <alignment vertical="center"/>
    </xf>
    <xf numFmtId="166" fontId="5" fillId="0" borderId="0" xfId="1" applyFont="1" applyFill="1" applyBorder="1" applyAlignment="1">
      <alignment vertical="center"/>
    </xf>
    <xf numFmtId="171" fontId="6" fillId="0" borderId="0" xfId="1" applyNumberFormat="1" applyFont="1" applyFill="1" applyAlignment="1">
      <alignment vertical="center"/>
    </xf>
    <xf numFmtId="38" fontId="6" fillId="0" borderId="0" xfId="14" applyNumberFormat="1" applyFont="1" applyFill="1" applyAlignment="1">
      <alignment vertical="center"/>
    </xf>
    <xf numFmtId="37" fontId="12" fillId="0" borderId="0" xfId="4" applyNumberFormat="1" applyFont="1" applyFill="1" applyBorder="1" applyAlignment="1">
      <alignment vertical="center"/>
    </xf>
    <xf numFmtId="37" fontId="12" fillId="0" borderId="0" xfId="4" applyNumberFormat="1" applyFont="1" applyFill="1" applyBorder="1" applyAlignment="1">
      <alignment horizontal="right" vertical="center"/>
    </xf>
    <xf numFmtId="0" fontId="6" fillId="0" borderId="0" xfId="14" quotePrefix="1" applyFont="1" applyFill="1" applyAlignment="1">
      <alignment vertical="center"/>
    </xf>
    <xf numFmtId="37" fontId="6" fillId="0" borderId="0" xfId="14" quotePrefix="1" applyNumberFormat="1" applyFont="1" applyFill="1" applyAlignment="1">
      <alignment horizontal="right" vertical="center"/>
    </xf>
    <xf numFmtId="37" fontId="6" fillId="0" borderId="0" xfId="14" quotePrefix="1" applyNumberFormat="1" applyFont="1" applyFill="1" applyBorder="1" applyAlignment="1">
      <alignment horizontal="right" vertical="center"/>
    </xf>
    <xf numFmtId="165" fontId="6" fillId="0" borderId="0" xfId="0" applyNumberFormat="1" applyFont="1" applyFill="1" applyAlignment="1">
      <alignment vertical="center"/>
    </xf>
    <xf numFmtId="172" fontId="6" fillId="0" borderId="2" xfId="1" applyNumberFormat="1" applyFont="1" applyFill="1" applyBorder="1" applyAlignment="1">
      <alignment vertical="center"/>
    </xf>
    <xf numFmtId="167" fontId="6" fillId="0" borderId="0" xfId="1" applyNumberFormat="1" applyFont="1" applyFill="1" applyBorder="1" applyAlignment="1">
      <alignment horizontal="center" vertical="center"/>
    </xf>
    <xf numFmtId="0" fontId="11" fillId="0" borderId="0" xfId="18" applyFill="1"/>
    <xf numFmtId="172" fontId="6" fillId="0" borderId="0" xfId="1" applyNumberFormat="1" applyFont="1" applyFill="1" applyBorder="1" applyAlignment="1">
      <alignment vertical="center"/>
    </xf>
    <xf numFmtId="167" fontId="6" fillId="0" borderId="3" xfId="1" applyNumberFormat="1" applyFont="1" applyFill="1" applyBorder="1" applyAlignment="1">
      <alignment vertical="center"/>
    </xf>
    <xf numFmtId="37" fontId="6" fillId="0" borderId="0" xfId="14" applyNumberFormat="1" applyFont="1" applyFill="1" applyBorder="1" applyAlignment="1">
      <alignment vertical="center"/>
    </xf>
    <xf numFmtId="0" fontId="15" fillId="0" borderId="0" xfId="18" applyFont="1" applyFill="1"/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center" vertical="center"/>
    </xf>
    <xf numFmtId="0" fontId="5" fillId="0" borderId="0" xfId="0" quotePrefix="1" applyNumberFormat="1" applyFont="1" applyFill="1" applyBorder="1" applyAlignment="1">
      <alignment horizontal="center" vertical="center"/>
    </xf>
    <xf numFmtId="38" fontId="17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174" fontId="6" fillId="0" borderId="0" xfId="1" applyNumberFormat="1" applyFont="1" applyFill="1" applyAlignment="1">
      <alignment vertical="center"/>
    </xf>
    <xf numFmtId="9" fontId="6" fillId="0" borderId="0" xfId="0" applyNumberFormat="1" applyFont="1" applyFill="1" applyAlignment="1">
      <alignment horizontal="left" vertical="center" indent="2"/>
    </xf>
    <xf numFmtId="172" fontId="6" fillId="0" borderId="0" xfId="1" applyNumberFormat="1" applyFont="1" applyFill="1" applyAlignment="1">
      <alignment vertical="center"/>
    </xf>
    <xf numFmtId="172" fontId="13" fillId="0" borderId="0" xfId="1" applyNumberFormat="1" applyFont="1" applyFill="1" applyAlignment="1">
      <alignment horizontal="center" vertical="center"/>
    </xf>
    <xf numFmtId="9" fontId="5" fillId="0" borderId="0" xfId="0" applyNumberFormat="1" applyFont="1" applyFill="1" applyAlignment="1">
      <alignment horizontal="left" vertical="center" indent="4"/>
    </xf>
    <xf numFmtId="172" fontId="6" fillId="0" borderId="3" xfId="1" applyNumberFormat="1" applyFont="1" applyFill="1" applyBorder="1" applyAlignment="1">
      <alignment vertical="center"/>
    </xf>
    <xf numFmtId="172" fontId="5" fillId="0" borderId="0" xfId="1" applyNumberFormat="1" applyFont="1" applyFill="1" applyAlignment="1">
      <alignment vertical="center"/>
    </xf>
    <xf numFmtId="175" fontId="5" fillId="0" borderId="0" xfId="0" applyNumberFormat="1" applyFont="1" applyFill="1" applyAlignment="1">
      <alignment horizontal="left" vertical="center"/>
    </xf>
    <xf numFmtId="172" fontId="6" fillId="0" borderId="0" xfId="1" applyNumberFormat="1" applyFont="1" applyFill="1" applyBorder="1" applyAlignment="1">
      <alignment horizontal="right" vertical="center"/>
    </xf>
    <xf numFmtId="175" fontId="6" fillId="0" borderId="0" xfId="0" applyNumberFormat="1" applyFont="1" applyFill="1" applyAlignment="1">
      <alignment horizontal="left" vertical="center"/>
    </xf>
    <xf numFmtId="176" fontId="6" fillId="0" borderId="0" xfId="19" applyNumberFormat="1" applyFont="1" applyFill="1" applyAlignment="1">
      <alignment vertical="center"/>
    </xf>
    <xf numFmtId="0" fontId="6" fillId="0" borderId="0" xfId="17" quotePrefix="1" applyFont="1" applyFill="1" applyAlignment="1">
      <alignment horizontal="left" vertical="center" indent="2"/>
    </xf>
    <xf numFmtId="168" fontId="6" fillId="0" borderId="0" xfId="1" applyNumberFormat="1" applyFont="1" applyFill="1" applyBorder="1" applyAlignment="1">
      <alignment horizontal="center" vertical="center"/>
    </xf>
    <xf numFmtId="172" fontId="13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/>
    </xf>
    <xf numFmtId="175" fontId="6" fillId="0" borderId="0" xfId="0" applyNumberFormat="1" applyFont="1" applyFill="1" applyAlignment="1">
      <alignment horizontal="center" vertical="center"/>
    </xf>
    <xf numFmtId="172" fontId="6" fillId="0" borderId="2" xfId="1" applyNumberFormat="1" applyFont="1" applyFill="1" applyBorder="1" applyAlignment="1">
      <alignment horizontal="center" vertical="center"/>
    </xf>
    <xf numFmtId="168" fontId="6" fillId="0" borderId="2" xfId="1" applyNumberFormat="1" applyFont="1" applyFill="1" applyBorder="1" applyAlignment="1">
      <alignment horizontal="center" vertical="center"/>
    </xf>
    <xf numFmtId="166" fontId="5" fillId="0" borderId="0" xfId="1" applyFont="1" applyFill="1" applyBorder="1" applyAlignment="1">
      <alignment horizontal="center" vertical="center"/>
    </xf>
    <xf numFmtId="172" fontId="6" fillId="0" borderId="0" xfId="1" applyNumberFormat="1" applyFont="1" applyFill="1" applyBorder="1" applyAlignment="1">
      <alignment horizontal="center" vertical="center"/>
    </xf>
    <xf numFmtId="175" fontId="5" fillId="0" borderId="0" xfId="0" applyNumberFormat="1" applyFont="1" applyFill="1" applyAlignment="1">
      <alignment horizontal="right" vertical="center"/>
    </xf>
    <xf numFmtId="166" fontId="6" fillId="0" borderId="0" xfId="1" applyNumberFormat="1" applyFont="1" applyFill="1" applyBorder="1" applyAlignment="1">
      <alignment horizontal="center" vertical="center"/>
    </xf>
    <xf numFmtId="166" fontId="13" fillId="0" borderId="0" xfId="0" applyNumberFormat="1" applyFont="1" applyFill="1" applyBorder="1" applyAlignment="1">
      <alignment horizontal="center" vertical="center"/>
    </xf>
    <xf numFmtId="172" fontId="6" fillId="0" borderId="0" xfId="0" applyNumberFormat="1" applyFont="1" applyFill="1" applyBorder="1" applyAlignment="1">
      <alignment vertical="center"/>
    </xf>
    <xf numFmtId="37" fontId="6" fillId="0" borderId="0" xfId="1" applyNumberFormat="1" applyFont="1" applyFill="1" applyAlignment="1">
      <alignment vertical="center"/>
    </xf>
    <xf numFmtId="0" fontId="6" fillId="0" borderId="0" xfId="14" applyFont="1" applyFill="1" applyBorder="1" applyAlignment="1">
      <alignment horizontal="center" vertical="center"/>
    </xf>
    <xf numFmtId="0" fontId="6" fillId="0" borderId="0" xfId="14" applyFont="1" applyFill="1" applyAlignment="1">
      <alignment horizontal="left" vertical="center" indent="4"/>
    </xf>
    <xf numFmtId="37" fontId="6" fillId="0" borderId="0" xfId="1" applyNumberFormat="1" applyFont="1" applyFill="1" applyBorder="1" applyAlignment="1">
      <alignment vertical="center"/>
    </xf>
    <xf numFmtId="37" fontId="6" fillId="0" borderId="0" xfId="1" applyNumberFormat="1" applyFont="1" applyFill="1" applyBorder="1" applyAlignment="1">
      <alignment horizontal="center" vertical="center"/>
    </xf>
    <xf numFmtId="167" fontId="6" fillId="0" borderId="0" xfId="1" applyNumberFormat="1" applyFont="1" applyFill="1" applyAlignment="1">
      <alignment horizontal="right" vertical="center"/>
    </xf>
    <xf numFmtId="172" fontId="6" fillId="0" borderId="0" xfId="0" applyNumberFormat="1" applyFont="1" applyFill="1" applyAlignment="1">
      <alignment vertical="center"/>
    </xf>
    <xf numFmtId="0" fontId="19" fillId="0" borderId="0" xfId="0" applyFont="1" applyFill="1" applyAlignment="1"/>
    <xf numFmtId="37" fontId="6" fillId="0" borderId="0" xfId="0" applyNumberFormat="1" applyFont="1" applyFill="1" applyAlignment="1">
      <alignment horizontal="left" vertical="center" indent="2"/>
    </xf>
    <xf numFmtId="37" fontId="3" fillId="0" borderId="0" xfId="0" applyNumberFormat="1" applyFont="1" applyFill="1" applyAlignment="1">
      <alignment horizontal="left" vertical="center" indent="2"/>
    </xf>
    <xf numFmtId="37" fontId="6" fillId="0" borderId="0" xfId="0" applyNumberFormat="1" applyFont="1" applyFill="1" applyBorder="1" applyAlignment="1">
      <alignment vertical="center"/>
    </xf>
    <xf numFmtId="0" fontId="6" fillId="0" borderId="0" xfId="0" quotePrefix="1" applyFont="1" applyFill="1" applyAlignment="1">
      <alignment horizontal="left" vertical="center"/>
    </xf>
    <xf numFmtId="0" fontId="6" fillId="0" borderId="0" xfId="18" quotePrefix="1" applyFont="1" applyFill="1" applyAlignment="1">
      <alignment horizontal="left"/>
    </xf>
    <xf numFmtId="0" fontId="20" fillId="0" borderId="0" xfId="18" applyFont="1" applyFill="1"/>
    <xf numFmtId="0" fontId="3" fillId="0" borderId="0" xfId="14" applyFont="1" applyFill="1" applyAlignment="1">
      <alignment vertical="center"/>
    </xf>
    <xf numFmtId="0" fontId="3" fillId="0" borderId="0" xfId="14" applyFont="1" applyFill="1" applyAlignment="1">
      <alignment horizontal="center" vertical="center"/>
    </xf>
    <xf numFmtId="0" fontId="3" fillId="0" borderId="0" xfId="14" applyFont="1" applyFill="1" applyBorder="1" applyAlignment="1">
      <alignment horizontal="center" vertical="center"/>
    </xf>
    <xf numFmtId="173" fontId="3" fillId="0" borderId="0" xfId="1" applyNumberFormat="1" applyFont="1" applyFill="1" applyAlignment="1">
      <alignment horizontal="center" vertical="center"/>
    </xf>
    <xf numFmtId="169" fontId="3" fillId="0" borderId="0" xfId="1" applyNumberFormat="1" applyFont="1" applyFill="1" applyBorder="1" applyAlignment="1">
      <alignment vertical="center"/>
    </xf>
    <xf numFmtId="167" fontId="6" fillId="0" borderId="0" xfId="1" applyNumberFormat="1" applyFont="1" applyFill="1" applyAlignment="1">
      <alignment horizontal="center" vertical="center"/>
    </xf>
    <xf numFmtId="172" fontId="6" fillId="0" borderId="4" xfId="5" applyNumberFormat="1" applyFont="1" applyFill="1" applyBorder="1" applyAlignment="1">
      <alignment horizontal="right" vertical="center"/>
    </xf>
    <xf numFmtId="167" fontId="20" fillId="0" borderId="0" xfId="18" applyNumberFormat="1" applyFont="1" applyFill="1"/>
    <xf numFmtId="166" fontId="20" fillId="0" borderId="0" xfId="1" applyFont="1" applyFill="1"/>
    <xf numFmtId="43" fontId="20" fillId="0" borderId="0" xfId="18" applyNumberFormat="1" applyFont="1" applyFill="1"/>
    <xf numFmtId="172" fontId="11" fillId="0" borderId="0" xfId="18" applyNumberFormat="1" applyFill="1"/>
    <xf numFmtId="171" fontId="6" fillId="0" borderId="0" xfId="0" applyNumberFormat="1" applyFont="1" applyFill="1" applyAlignment="1">
      <alignment vertical="center"/>
    </xf>
    <xf numFmtId="167" fontId="6" fillId="0" borderId="0" xfId="14" applyNumberFormat="1" applyFont="1" applyFill="1" applyAlignment="1">
      <alignment vertical="center"/>
    </xf>
    <xf numFmtId="0" fontId="21" fillId="0" borderId="0" xfId="0" applyFont="1" applyFill="1" applyAlignment="1">
      <alignment vertical="center"/>
    </xf>
    <xf numFmtId="171" fontId="21" fillId="0" borderId="0" xfId="0" applyNumberFormat="1" applyFont="1" applyFill="1" applyAlignment="1">
      <alignment vertical="center"/>
    </xf>
    <xf numFmtId="165" fontId="21" fillId="0" borderId="0" xfId="0" applyNumberFormat="1" applyFont="1" applyFill="1" applyAlignment="1">
      <alignment vertical="center"/>
    </xf>
    <xf numFmtId="37" fontId="6" fillId="0" borderId="0" xfId="1" applyNumberFormat="1" applyFont="1" applyFill="1" applyBorder="1" applyAlignment="1">
      <alignment horizontal="right" vertical="center"/>
    </xf>
    <xf numFmtId="167" fontId="6" fillId="0" borderId="4" xfId="1" applyNumberFormat="1" applyFont="1" applyFill="1" applyBorder="1" applyAlignment="1">
      <alignment vertical="center"/>
    </xf>
    <xf numFmtId="37" fontId="6" fillId="0" borderId="0" xfId="14" applyNumberFormat="1" applyFont="1" applyFill="1" applyBorder="1" applyAlignment="1">
      <alignment horizontal="center" vertical="center"/>
    </xf>
    <xf numFmtId="0" fontId="4" fillId="0" borderId="0" xfId="14" applyFont="1" applyFill="1" applyBorder="1" applyAlignment="1">
      <alignment horizontal="right" vertical="center"/>
    </xf>
    <xf numFmtId="0" fontId="4" fillId="0" borderId="0" xfId="14" applyFont="1" applyFill="1" applyAlignment="1">
      <alignment horizontal="center" vertical="center"/>
    </xf>
    <xf numFmtId="0" fontId="4" fillId="0" borderId="0" xfId="14" applyFont="1" applyFill="1" applyAlignment="1">
      <alignment vertical="center"/>
    </xf>
    <xf numFmtId="0" fontId="4" fillId="0" borderId="0" xfId="15" applyFont="1" applyFill="1" applyBorder="1" applyAlignment="1">
      <alignment vertical="center"/>
    </xf>
    <xf numFmtId="0" fontId="4" fillId="0" borderId="0" xfId="14" applyFont="1" applyFill="1" applyBorder="1" applyAlignment="1">
      <alignment vertical="center"/>
    </xf>
    <xf numFmtId="3" fontId="3" fillId="0" borderId="0" xfId="4" applyNumberFormat="1" applyFont="1" applyFill="1" applyBorder="1" applyAlignment="1">
      <alignment vertical="center"/>
    </xf>
    <xf numFmtId="37" fontId="3" fillId="0" borderId="0" xfId="1" applyNumberFormat="1" applyFont="1" applyFill="1" applyBorder="1" applyAlignment="1">
      <alignment vertical="center"/>
    </xf>
    <xf numFmtId="37" fontId="3" fillId="0" borderId="0" xfId="1" applyNumberFormat="1" applyFont="1" applyFill="1" applyAlignment="1">
      <alignment vertical="center"/>
    </xf>
    <xf numFmtId="37" fontId="3" fillId="0" borderId="0" xfId="4" applyNumberFormat="1" applyFont="1" applyFill="1" applyAlignment="1">
      <alignment vertical="center"/>
    </xf>
    <xf numFmtId="167" fontId="3" fillId="0" borderId="0" xfId="1" applyNumberFormat="1" applyFont="1" applyFill="1" applyBorder="1" applyAlignment="1">
      <alignment horizontal="center" vertical="center"/>
    </xf>
    <xf numFmtId="37" fontId="3" fillId="0" borderId="0" xfId="4" applyNumberFormat="1" applyFont="1" applyFill="1" applyBorder="1" applyAlignment="1">
      <alignment vertical="center"/>
    </xf>
    <xf numFmtId="3" fontId="3" fillId="0" borderId="0" xfId="4" applyNumberFormat="1" applyFont="1" applyFill="1" applyAlignment="1">
      <alignment vertical="center"/>
    </xf>
    <xf numFmtId="37" fontId="3" fillId="0" borderId="0" xfId="4" applyNumberFormat="1" applyFont="1" applyFill="1" applyAlignment="1">
      <alignment horizontal="right" vertical="center"/>
    </xf>
    <xf numFmtId="37" fontId="3" fillId="0" borderId="0" xfId="4" applyNumberFormat="1" applyFont="1" applyFill="1" applyBorder="1" applyAlignment="1">
      <alignment horizontal="right" vertical="center"/>
    </xf>
    <xf numFmtId="172" fontId="3" fillId="0" borderId="0" xfId="1" applyNumberFormat="1" applyFont="1" applyFill="1" applyBorder="1" applyAlignment="1">
      <alignment vertical="center"/>
    </xf>
    <xf numFmtId="37" fontId="3" fillId="0" borderId="1" xfId="1" applyNumberFormat="1" applyFont="1" applyFill="1" applyBorder="1" applyAlignment="1">
      <alignment vertical="center"/>
    </xf>
    <xf numFmtId="173" fontId="3" fillId="0" borderId="1" xfId="1" applyNumberFormat="1" applyFont="1" applyFill="1" applyBorder="1" applyAlignment="1">
      <alignment horizontal="center" vertical="center"/>
    </xf>
    <xf numFmtId="167" fontId="4" fillId="0" borderId="0" xfId="14" applyNumberFormat="1" applyFont="1" applyFill="1" applyBorder="1" applyAlignment="1">
      <alignment vertical="center"/>
    </xf>
    <xf numFmtId="167" fontId="4" fillId="0" borderId="0" xfId="14" applyNumberFormat="1" applyFont="1" applyFill="1" applyBorder="1" applyAlignment="1">
      <alignment horizontal="center" vertical="center"/>
    </xf>
    <xf numFmtId="173" fontId="3" fillId="0" borderId="0" xfId="1" applyNumberFormat="1" applyFont="1" applyFill="1" applyBorder="1" applyAlignment="1">
      <alignment vertical="center"/>
    </xf>
    <xf numFmtId="3" fontId="6" fillId="0" borderId="0" xfId="14" applyNumberFormat="1" applyFont="1" applyFill="1" applyAlignment="1">
      <alignment vertical="center"/>
    </xf>
    <xf numFmtId="167" fontId="6" fillId="0" borderId="2" xfId="1" applyNumberFormat="1" applyFont="1" applyFill="1" applyBorder="1" applyAlignment="1">
      <alignment vertical="center"/>
    </xf>
    <xf numFmtId="0" fontId="3" fillId="0" borderId="0" xfId="14" applyFont="1" applyFill="1" applyAlignment="1">
      <alignment horizontal="left" vertical="center" indent="1"/>
    </xf>
    <xf numFmtId="0" fontId="6" fillId="0" borderId="0" xfId="14" applyFont="1" applyFill="1" applyAlignment="1">
      <alignment horizontal="left" vertical="center" indent="1"/>
    </xf>
    <xf numFmtId="0" fontId="4" fillId="0" borderId="0" xfId="15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/>
    </xf>
    <xf numFmtId="0" fontId="4" fillId="0" borderId="0" xfId="15" applyFont="1" applyFill="1" applyAlignment="1">
      <alignment horizontal="centerContinuous" vertical="center"/>
    </xf>
    <xf numFmtId="0" fontId="4" fillId="0" borderId="0" xfId="15" applyFont="1" applyFill="1" applyAlignment="1">
      <alignment horizontal="center" vertical="center"/>
    </xf>
    <xf numFmtId="9" fontId="6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left"/>
    </xf>
    <xf numFmtId="166" fontId="23" fillId="0" borderId="0" xfId="1" applyFont="1" applyFill="1" applyAlignment="1">
      <alignment vertical="center"/>
    </xf>
    <xf numFmtId="172" fontId="3" fillId="0" borderId="0" xfId="1" applyNumberFormat="1" applyFont="1" applyFill="1" applyBorder="1" applyAlignment="1">
      <alignment horizontal="center" vertical="center"/>
    </xf>
    <xf numFmtId="0" fontId="6" fillId="0" borderId="0" xfId="17" applyFont="1" applyFill="1" applyAlignment="1">
      <alignment horizontal="left" vertical="center" indent="2"/>
    </xf>
    <xf numFmtId="172" fontId="6" fillId="0" borderId="0" xfId="1" applyNumberFormat="1" applyFont="1" applyFill="1" applyAlignment="1">
      <alignment horizontal="center" vertical="center"/>
    </xf>
    <xf numFmtId="172" fontId="6" fillId="0" borderId="4" xfId="1" applyNumberFormat="1" applyFont="1" applyFill="1" applyBorder="1" applyAlignment="1">
      <alignment horizontal="center" vertical="center"/>
    </xf>
    <xf numFmtId="175" fontId="6" fillId="0" borderId="0" xfId="0" quotePrefix="1" applyNumberFormat="1" applyFont="1" applyFill="1" applyAlignment="1">
      <alignment horizontal="left" vertical="center"/>
    </xf>
    <xf numFmtId="170" fontId="6" fillId="0" borderId="2" xfId="1" applyNumberFormat="1" applyFont="1" applyFill="1" applyBorder="1" applyAlignment="1">
      <alignment vertical="center"/>
    </xf>
    <xf numFmtId="0" fontId="4" fillId="0" borderId="5" xfId="15" applyFont="1" applyFill="1" applyBorder="1" applyAlignment="1">
      <alignment vertical="center"/>
    </xf>
    <xf numFmtId="0" fontId="4" fillId="0" borderId="0" xfId="15" applyFont="1" applyFill="1" applyBorder="1" applyAlignment="1">
      <alignment horizontal="centerContinuous" vertical="center"/>
    </xf>
    <xf numFmtId="0" fontId="24" fillId="0" borderId="0" xfId="14" applyFont="1" applyFill="1" applyAlignment="1">
      <alignment vertical="center"/>
    </xf>
    <xf numFmtId="166" fontId="24" fillId="0" borderId="0" xfId="1" applyFont="1" applyFill="1" applyAlignment="1">
      <alignment vertical="center"/>
    </xf>
    <xf numFmtId="167" fontId="24" fillId="0" borderId="0" xfId="1" applyNumberFormat="1" applyFont="1" applyFill="1" applyBorder="1" applyAlignment="1">
      <alignment vertical="center"/>
    </xf>
    <xf numFmtId="167" fontId="24" fillId="0" borderId="3" xfId="1" applyNumberFormat="1" applyFont="1" applyFill="1" applyBorder="1" applyAlignment="1">
      <alignment vertical="center"/>
    </xf>
    <xf numFmtId="37" fontId="24" fillId="0" borderId="0" xfId="1" applyNumberFormat="1" applyFont="1" applyFill="1" applyBorder="1" applyAlignment="1">
      <alignment vertical="center"/>
    </xf>
    <xf numFmtId="167" fontId="24" fillId="0" borderId="1" xfId="1" applyNumberFormat="1" applyFont="1" applyFill="1" applyBorder="1" applyAlignment="1">
      <alignment vertical="center"/>
    </xf>
    <xf numFmtId="165" fontId="24" fillId="0" borderId="0" xfId="14" applyNumberFormat="1" applyFont="1" applyFill="1" applyAlignment="1">
      <alignment vertical="center"/>
    </xf>
    <xf numFmtId="0" fontId="25" fillId="0" borderId="0" xfId="14" applyFont="1" applyFill="1" applyAlignment="1">
      <alignment vertical="center"/>
    </xf>
    <xf numFmtId="165" fontId="25" fillId="0" borderId="0" xfId="14" applyNumberFormat="1" applyFont="1" applyFill="1" applyAlignment="1">
      <alignment vertical="center"/>
    </xf>
    <xf numFmtId="37" fontId="25" fillId="0" borderId="0" xfId="14" applyNumberFormat="1" applyFont="1" applyFill="1" applyAlignment="1">
      <alignment vertical="center"/>
    </xf>
    <xf numFmtId="167" fontId="25" fillId="0" borderId="0" xfId="1" applyNumberFormat="1" applyFont="1" applyFill="1" applyBorder="1" applyAlignment="1">
      <alignment vertical="center"/>
    </xf>
    <xf numFmtId="167" fontId="25" fillId="0" borderId="0" xfId="1" applyNumberFormat="1" applyFont="1" applyFill="1" applyAlignment="1">
      <alignment horizontal="center" vertical="center"/>
    </xf>
    <xf numFmtId="167" fontId="25" fillId="0" borderId="3" xfId="1" applyNumberFormat="1" applyFont="1" applyFill="1" applyBorder="1" applyAlignment="1">
      <alignment vertical="center"/>
    </xf>
    <xf numFmtId="167" fontId="25" fillId="0" borderId="0" xfId="1" applyNumberFormat="1" applyFont="1" applyFill="1" applyBorder="1" applyAlignment="1">
      <alignment horizontal="center" vertical="center"/>
    </xf>
    <xf numFmtId="168" fontId="25" fillId="0" borderId="0" xfId="1" applyNumberFormat="1" applyFont="1" applyFill="1" applyBorder="1" applyAlignment="1">
      <alignment horizontal="center" vertical="center"/>
    </xf>
    <xf numFmtId="37" fontId="25" fillId="0" borderId="0" xfId="14" applyNumberFormat="1" applyFont="1" applyFill="1" applyBorder="1" applyAlignment="1">
      <alignment horizontal="right" vertical="center"/>
    </xf>
    <xf numFmtId="37" fontId="25" fillId="0" borderId="0" xfId="14" applyNumberFormat="1" applyFont="1" applyFill="1" applyAlignment="1">
      <alignment horizontal="center" vertical="center"/>
    </xf>
    <xf numFmtId="37" fontId="25" fillId="0" borderId="0" xfId="14" applyNumberFormat="1" applyFont="1" applyFill="1" applyAlignment="1">
      <alignment horizontal="right" vertical="center"/>
    </xf>
    <xf numFmtId="170" fontId="25" fillId="0" borderId="2" xfId="1" applyNumberFormat="1" applyFont="1" applyFill="1" applyBorder="1" applyAlignment="1">
      <alignment vertical="center"/>
    </xf>
    <xf numFmtId="167" fontId="25" fillId="0" borderId="1" xfId="1" applyNumberFormat="1" applyFont="1" applyFill="1" applyBorder="1" applyAlignment="1">
      <alignment vertical="center"/>
    </xf>
    <xf numFmtId="166" fontId="22" fillId="0" borderId="0" xfId="1" applyFont="1" applyFill="1"/>
    <xf numFmtId="166" fontId="6" fillId="0" borderId="0" xfId="1" applyFont="1" applyFill="1"/>
    <xf numFmtId="174" fontId="23" fillId="0" borderId="0" xfId="0" applyNumberFormat="1" applyFont="1" applyFill="1" applyBorder="1" applyAlignment="1">
      <alignment vertical="center"/>
    </xf>
    <xf numFmtId="0" fontId="26" fillId="0" borderId="0" xfId="0" applyFont="1" applyFill="1" applyAlignment="1">
      <alignment horizontal="center" vertical="center"/>
    </xf>
    <xf numFmtId="174" fontId="23" fillId="0" borderId="0" xfId="0" applyNumberFormat="1" applyFont="1" applyFill="1" applyAlignment="1">
      <alignment vertical="center"/>
    </xf>
    <xf numFmtId="37" fontId="6" fillId="0" borderId="2" xfId="0" applyNumberFormat="1" applyFont="1" applyFill="1" applyBorder="1" applyAlignment="1">
      <alignment horizontal="right" vertical="center"/>
    </xf>
    <xf numFmtId="166" fontId="12" fillId="0" borderId="0" xfId="1" applyFont="1" applyFill="1" applyBorder="1" applyAlignment="1">
      <alignment vertical="center"/>
    </xf>
    <xf numFmtId="167" fontId="6" fillId="0" borderId="0" xfId="1" applyNumberFormat="1" applyFont="1" applyFill="1" applyBorder="1" applyAlignment="1">
      <alignment horizontal="right" vertical="center"/>
    </xf>
    <xf numFmtId="0" fontId="5" fillId="0" borderId="0" xfId="0" quotePrefix="1" applyFont="1" applyFill="1" applyAlignment="1">
      <alignment horizontal="center" vertical="center"/>
    </xf>
    <xf numFmtId="168" fontId="6" fillId="0" borderId="0" xfId="1" applyNumberFormat="1" applyFont="1" applyFill="1" applyAlignment="1">
      <alignment horizontal="center" vertical="center"/>
    </xf>
    <xf numFmtId="37" fontId="6" fillId="0" borderId="0" xfId="1" applyNumberFormat="1" applyFont="1" applyFill="1" applyAlignment="1">
      <alignment horizontal="right" vertical="center"/>
    </xf>
    <xf numFmtId="0" fontId="6" fillId="0" borderId="0" xfId="16" applyFont="1" applyFill="1" applyAlignment="1">
      <alignment horizontal="left" vertical="center" indent="2"/>
    </xf>
    <xf numFmtId="37" fontId="6" fillId="0" borderId="0" xfId="0" applyNumberFormat="1" applyFont="1" applyFill="1" applyAlignment="1">
      <alignment horizontal="center" vertical="center"/>
    </xf>
    <xf numFmtId="3" fontId="6" fillId="0" borderId="0" xfId="0" applyNumberFormat="1" applyFont="1" applyFill="1"/>
    <xf numFmtId="171" fontId="6" fillId="0" borderId="2" xfId="1" applyNumberFormat="1" applyFont="1" applyFill="1" applyBorder="1" applyAlignment="1">
      <alignment vertical="center"/>
    </xf>
    <xf numFmtId="3" fontId="6" fillId="0" borderId="0" xfId="0" applyNumberFormat="1" applyFont="1" applyFill="1" applyAlignment="1">
      <alignment horizontal="right" vertical="center" wrapText="1"/>
    </xf>
    <xf numFmtId="37" fontId="6" fillId="0" borderId="0" xfId="0" applyNumberFormat="1" applyFont="1" applyFill="1" applyAlignment="1">
      <alignment horizontal="left" vertical="center" indent="1"/>
    </xf>
    <xf numFmtId="171" fontId="6" fillId="0" borderId="0" xfId="1" applyNumberFormat="1" applyFont="1" applyFill="1" applyAlignment="1">
      <alignment horizontal="center" vertical="center"/>
    </xf>
    <xf numFmtId="0" fontId="2" fillId="0" borderId="0" xfId="0" applyFont="1" applyFill="1"/>
    <xf numFmtId="37" fontId="6" fillId="0" borderId="0" xfId="0" applyNumberFormat="1" applyFont="1" applyFill="1" applyAlignment="1">
      <alignment horizontal="left" vertical="center" indent="3"/>
    </xf>
    <xf numFmtId="37" fontId="6" fillId="0" borderId="0" xfId="0" applyNumberFormat="1" applyFont="1" applyFill="1" applyAlignment="1">
      <alignment horizontal="left" vertical="center" indent="4"/>
    </xf>
    <xf numFmtId="0" fontId="6" fillId="0" borderId="0" xfId="0" applyFont="1" applyFill="1" applyAlignment="1">
      <alignment horizontal="left" vertical="center" indent="2"/>
    </xf>
    <xf numFmtId="173" fontId="6" fillId="0" borderId="0" xfId="1" applyNumberFormat="1" applyFont="1" applyFill="1" applyBorder="1" applyAlignment="1">
      <alignment horizontal="center" vertical="center"/>
    </xf>
    <xf numFmtId="171" fontId="6" fillId="0" borderId="0" xfId="1" applyNumberFormat="1" applyFont="1" applyFill="1" applyBorder="1" applyAlignment="1">
      <alignment vertical="center"/>
    </xf>
    <xf numFmtId="177" fontId="6" fillId="0" borderId="0" xfId="0" applyNumberFormat="1" applyFont="1" applyFill="1" applyAlignment="1">
      <alignment horizontal="center" vertical="center"/>
    </xf>
    <xf numFmtId="171" fontId="6" fillId="0" borderId="3" xfId="1" applyNumberFormat="1" applyFont="1" applyFill="1" applyBorder="1" applyAlignment="1">
      <alignment vertical="center"/>
    </xf>
    <xf numFmtId="37" fontId="5" fillId="0" borderId="0" xfId="0" applyNumberFormat="1" applyFont="1" applyFill="1" applyAlignment="1">
      <alignment vertical="center"/>
    </xf>
    <xf numFmtId="171" fontId="6" fillId="0" borderId="0" xfId="0" applyNumberFormat="1" applyFont="1" applyFill="1" applyBorder="1" applyAlignment="1">
      <alignment horizontal="right" vertical="center"/>
    </xf>
    <xf numFmtId="9" fontId="6" fillId="0" borderId="0" xfId="0" applyNumberFormat="1" applyFont="1" applyFill="1" applyAlignment="1">
      <alignment horizontal="left" vertical="center" indent="4"/>
    </xf>
    <xf numFmtId="37" fontId="6" fillId="0" borderId="0" xfId="0" applyNumberFormat="1" applyFont="1" applyFill="1" applyAlignment="1">
      <alignment horizontal="left" vertical="center" indent="5"/>
    </xf>
    <xf numFmtId="37" fontId="5" fillId="0" borderId="0" xfId="0" applyNumberFormat="1" applyFont="1" applyFill="1" applyAlignment="1">
      <alignment horizontal="left" vertical="center"/>
    </xf>
    <xf numFmtId="37" fontId="6" fillId="0" borderId="0" xfId="0" applyNumberFormat="1" applyFont="1" applyFill="1" applyAlignment="1">
      <alignment horizontal="left" vertical="center"/>
    </xf>
    <xf numFmtId="171" fontId="6" fillId="0" borderId="1" xfId="1" applyNumberFormat="1" applyFont="1" applyFill="1" applyBorder="1" applyAlignment="1">
      <alignment vertical="center"/>
    </xf>
    <xf numFmtId="170" fontId="25" fillId="0" borderId="0" xfId="1" applyNumberFormat="1" applyFont="1" applyFill="1" applyBorder="1" applyAlignment="1">
      <alignment vertical="center"/>
    </xf>
    <xf numFmtId="170" fontId="6" fillId="0" borderId="0" xfId="1" applyNumberFormat="1" applyFont="1" applyFill="1" applyBorder="1" applyAlignment="1">
      <alignment vertical="center"/>
    </xf>
    <xf numFmtId="37" fontId="3" fillId="0" borderId="2" xfId="1" applyNumberFormat="1" applyFont="1" applyFill="1" applyBorder="1" applyAlignment="1">
      <alignment vertical="center"/>
    </xf>
    <xf numFmtId="167" fontId="6" fillId="0" borderId="0" xfId="1" applyNumberFormat="1" applyFont="1" applyFill="1"/>
    <xf numFmtId="168" fontId="6" fillId="0" borderId="1" xfId="1" applyNumberFormat="1" applyFont="1" applyFill="1" applyBorder="1" applyAlignment="1">
      <alignment horizontal="center" vertical="center"/>
    </xf>
    <xf numFmtId="167" fontId="22" fillId="0" borderId="0" xfId="1" applyNumberFormat="1" applyFont="1" applyFill="1"/>
    <xf numFmtId="166" fontId="23" fillId="0" borderId="0" xfId="1" applyFont="1" applyFill="1" applyBorder="1" applyAlignment="1">
      <alignment vertical="center"/>
    </xf>
    <xf numFmtId="43" fontId="6" fillId="0" borderId="0" xfId="0" applyNumberFormat="1" applyFont="1" applyFill="1" applyAlignment="1">
      <alignment vertical="center"/>
    </xf>
    <xf numFmtId="167" fontId="23" fillId="0" borderId="0" xfId="1" applyNumberFormat="1" applyFont="1" applyFill="1" applyBorder="1" applyAlignment="1">
      <alignment horizontal="right" vertical="center"/>
    </xf>
    <xf numFmtId="166" fontId="23" fillId="0" borderId="0" xfId="1" applyFont="1" applyFill="1" applyBorder="1" applyAlignment="1">
      <alignment horizontal="right" vertical="center"/>
    </xf>
    <xf numFmtId="173" fontId="20" fillId="0" borderId="0" xfId="18" applyNumberFormat="1" applyFont="1" applyFill="1"/>
    <xf numFmtId="37" fontId="6" fillId="0" borderId="0" xfId="0" applyNumberFormat="1" applyFont="1" applyFill="1" applyBorder="1" applyAlignment="1">
      <alignment horizontal="left" vertical="center" indent="2"/>
    </xf>
    <xf numFmtId="172" fontId="25" fillId="0" borderId="2" xfId="1" applyNumberFormat="1" applyFont="1" applyFill="1" applyBorder="1" applyAlignment="1">
      <alignment horizontal="center" vertical="center"/>
    </xf>
    <xf numFmtId="41" fontId="6" fillId="0" borderId="0" xfId="1" applyNumberFormat="1" applyFont="1" applyFill="1" applyAlignment="1">
      <alignment vertical="center"/>
    </xf>
    <xf numFmtId="167" fontId="6" fillId="0" borderId="0" xfId="1" applyNumberFormat="1" applyFont="1" applyFill="1" applyAlignment="1">
      <alignment vertical="center"/>
    </xf>
    <xf numFmtId="0" fontId="6" fillId="0" borderId="0" xfId="17" quotePrefix="1" applyFont="1" applyFill="1" applyAlignment="1">
      <alignment horizontal="left" vertical="center" indent="3"/>
    </xf>
    <xf numFmtId="166" fontId="6" fillId="0" borderId="0" xfId="1" applyFont="1" applyFill="1" applyBorder="1"/>
    <xf numFmtId="0" fontId="11" fillId="0" borderId="0" xfId="18" applyFill="1" applyBorder="1"/>
    <xf numFmtId="0" fontId="35" fillId="0" borderId="0" xfId="18" applyFont="1" applyFill="1"/>
    <xf numFmtId="0" fontId="36" fillId="0" borderId="0" xfId="18" applyFont="1" applyFill="1"/>
    <xf numFmtId="167" fontId="36" fillId="0" borderId="0" xfId="1" applyNumberFormat="1" applyFont="1" applyFill="1"/>
    <xf numFmtId="0" fontId="5" fillId="0" borderId="0" xfId="14" applyFont="1" applyFill="1" applyAlignment="1">
      <alignment horizontal="left" vertical="center" indent="1"/>
    </xf>
    <xf numFmtId="0" fontId="6" fillId="0" borderId="0" xfId="16" applyFont="1" applyFill="1" applyAlignment="1">
      <alignment horizontal="center" vertical="center"/>
    </xf>
    <xf numFmtId="37" fontId="6" fillId="0" borderId="0" xfId="0" quotePrefix="1" applyNumberFormat="1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37" fillId="0" borderId="0" xfId="0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vertical="center"/>
    </xf>
    <xf numFmtId="175" fontId="37" fillId="0" borderId="0" xfId="0" applyNumberFormat="1" applyFont="1" applyFill="1" applyAlignment="1">
      <alignment horizontal="left" vertical="center"/>
    </xf>
    <xf numFmtId="0" fontId="38" fillId="0" borderId="0" xfId="0" applyFont="1" applyFill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167" fontId="40" fillId="0" borderId="0" xfId="1" applyNumberFormat="1" applyFont="1" applyFill="1"/>
    <xf numFmtId="0" fontId="5" fillId="0" borderId="0" xfId="14" quotePrefix="1" applyFont="1" applyFill="1" applyAlignment="1">
      <alignment horizontal="center" vertical="center"/>
    </xf>
    <xf numFmtId="0" fontId="5" fillId="0" borderId="0" xfId="14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0" xfId="14" applyFont="1" applyFill="1" applyBorder="1" applyAlignment="1">
      <alignment horizontal="center" vertical="center"/>
    </xf>
    <xf numFmtId="0" fontId="4" fillId="0" borderId="0" xfId="15" applyFont="1" applyFill="1" applyBorder="1" applyAlignment="1">
      <alignment horizontal="center" vertical="center"/>
    </xf>
    <xf numFmtId="0" fontId="4" fillId="0" borderId="0" xfId="15" applyFont="1" applyFill="1" applyBorder="1" applyAlignment="1">
      <alignment horizontal="center" vertical="center" wrapText="1"/>
    </xf>
    <xf numFmtId="0" fontId="4" fillId="0" borderId="0" xfId="14" applyFont="1" applyFill="1" applyBorder="1" applyAlignment="1">
      <alignment horizontal="center" vertical="center" wrapText="1"/>
    </xf>
    <xf numFmtId="0" fontId="5" fillId="0" borderId="0" xfId="14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37" fontId="5" fillId="0" borderId="0" xfId="0" applyNumberFormat="1" applyFont="1" applyFill="1" applyAlignment="1">
      <alignment horizontal="center" vertical="center"/>
    </xf>
    <xf numFmtId="0" fontId="5" fillId="0" borderId="0" xfId="14" applyFont="1" applyAlignment="1">
      <alignment vertical="center"/>
    </xf>
    <xf numFmtId="0" fontId="5" fillId="0" borderId="0" xfId="0" applyFont="1" applyAlignment="1">
      <alignment vertical="center"/>
    </xf>
    <xf numFmtId="37" fontId="6" fillId="0" borderId="0" xfId="0" applyNumberFormat="1" applyFont="1" applyAlignment="1">
      <alignment horizontal="right" vertical="center"/>
    </xf>
    <xf numFmtId="0" fontId="20" fillId="0" borderId="0" xfId="18" applyFont="1"/>
    <xf numFmtId="0" fontId="6" fillId="0" borderId="0" xfId="14" applyFont="1" applyAlignment="1">
      <alignment horizontal="left" vertical="center" indent="1"/>
    </xf>
    <xf numFmtId="0" fontId="6" fillId="0" borderId="0" xfId="0" applyFont="1" applyAlignment="1">
      <alignment horizontal="center" vertical="center"/>
    </xf>
    <xf numFmtId="37" fontId="6" fillId="0" borderId="2" xfId="0" applyNumberFormat="1" applyFont="1" applyBorder="1" applyAlignment="1">
      <alignment horizontal="right" vertical="center"/>
    </xf>
    <xf numFmtId="0" fontId="5" fillId="0" borderId="0" xfId="14" quotePrefix="1" applyFont="1" applyFill="1" applyAlignment="1">
      <alignment horizontal="center" vertical="center"/>
    </xf>
    <xf numFmtId="0" fontId="5" fillId="0" borderId="0" xfId="14" applyFont="1" applyFill="1" applyAlignment="1">
      <alignment horizontal="center" vertical="center"/>
    </xf>
    <xf numFmtId="0" fontId="14" fillId="0" borderId="0" xfId="14" applyFont="1" applyFill="1" applyAlignment="1">
      <alignment horizontal="center" vertical="center"/>
    </xf>
    <xf numFmtId="0" fontId="5" fillId="0" borderId="2" xfId="14" applyFont="1" applyFill="1" applyBorder="1" applyAlignment="1">
      <alignment horizontal="right" vertical="center"/>
    </xf>
    <xf numFmtId="0" fontId="14" fillId="0" borderId="0" xfId="14" applyFont="1" applyFill="1" applyAlignment="1">
      <alignment horizontal="center"/>
    </xf>
    <xf numFmtId="0" fontId="14" fillId="0" borderId="0" xfId="0" applyFont="1" applyFill="1" applyAlignment="1">
      <alignment horizontal="center" vertical="center"/>
    </xf>
    <xf numFmtId="37" fontId="5" fillId="0" borderId="2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41" fontId="5" fillId="0" borderId="0" xfId="0" applyNumberFormat="1" applyFont="1" applyFill="1" applyBorder="1" applyAlignment="1">
      <alignment horizontal="center" vertical="center"/>
    </xf>
    <xf numFmtId="0" fontId="4" fillId="0" borderId="0" xfId="14" applyFont="1" applyFill="1" applyBorder="1" applyAlignment="1">
      <alignment horizontal="center" vertical="center"/>
    </xf>
    <xf numFmtId="0" fontId="4" fillId="0" borderId="0" xfId="15" applyFont="1" applyFill="1" applyBorder="1" applyAlignment="1">
      <alignment horizontal="center" vertical="center"/>
    </xf>
    <xf numFmtId="0" fontId="4" fillId="0" borderId="0" xfId="15" applyFont="1" applyFill="1" applyBorder="1" applyAlignment="1">
      <alignment horizontal="center" vertical="center" wrapText="1"/>
    </xf>
    <xf numFmtId="0" fontId="4" fillId="0" borderId="2" xfId="14" applyFont="1" applyFill="1" applyBorder="1" applyAlignment="1">
      <alignment horizontal="right" vertical="center"/>
    </xf>
    <xf numFmtId="0" fontId="4" fillId="0" borderId="2" xfId="14" applyFont="1" applyFill="1" applyBorder="1" applyAlignment="1">
      <alignment horizontal="center" vertical="center"/>
    </xf>
    <xf numFmtId="0" fontId="4" fillId="0" borderId="2" xfId="15" applyFont="1" applyFill="1" applyBorder="1" applyAlignment="1">
      <alignment horizontal="center" vertical="center"/>
    </xf>
    <xf numFmtId="0" fontId="4" fillId="0" borderId="5" xfId="15" applyFont="1" applyFill="1" applyBorder="1" applyAlignment="1">
      <alignment horizontal="center" vertical="center"/>
    </xf>
    <xf numFmtId="0" fontId="4" fillId="0" borderId="5" xfId="14" applyFont="1" applyFill="1" applyBorder="1" applyAlignment="1">
      <alignment horizontal="center" vertical="center"/>
    </xf>
    <xf numFmtId="0" fontId="4" fillId="0" borderId="0" xfId="14" applyFont="1" applyFill="1" applyBorder="1" applyAlignment="1">
      <alignment horizontal="center" vertical="center" wrapText="1"/>
    </xf>
    <xf numFmtId="0" fontId="4" fillId="0" borderId="3" xfId="15" applyFont="1" applyFill="1" applyBorder="1" applyAlignment="1">
      <alignment horizontal="center" vertical="center"/>
    </xf>
    <xf numFmtId="0" fontId="9" fillId="0" borderId="0" xfId="14" applyFont="1" applyFill="1" applyAlignment="1">
      <alignment horizontal="center" vertical="top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right" vertical="center"/>
    </xf>
    <xf numFmtId="0" fontId="14" fillId="0" borderId="0" xfId="0" applyFont="1" applyFill="1" applyAlignment="1">
      <alignment horizontal="center" vertical="justify"/>
    </xf>
    <xf numFmtId="37" fontId="5" fillId="0" borderId="0" xfId="0" applyNumberFormat="1" applyFont="1" applyFill="1" applyAlignment="1">
      <alignment horizontal="center" vertical="center"/>
    </xf>
    <xf numFmtId="37" fontId="14" fillId="0" borderId="0" xfId="0" applyNumberFormat="1" applyFont="1" applyFill="1" applyAlignment="1">
      <alignment horizontal="center" vertical="justify"/>
    </xf>
  </cellXfs>
  <cellStyles count="56">
    <cellStyle name="Comma" xfId="1" builtinId="3"/>
    <cellStyle name="Comma 11" xfId="2" xr:uid="{00000000-0005-0000-0000-000001000000}"/>
    <cellStyle name="Comma 2" xfId="3" xr:uid="{00000000-0005-0000-0000-000002000000}"/>
    <cellStyle name="Comma 2 2" xfId="4" xr:uid="{00000000-0005-0000-0000-000003000000}"/>
    <cellStyle name="Comma 2 2 2" xfId="5" xr:uid="{00000000-0005-0000-0000-000004000000}"/>
    <cellStyle name="Comma 2 2 2 2" xfId="32" xr:uid="{C9CDF64E-05A3-4D94-9521-677317AD1173}"/>
    <cellStyle name="Comma 2 3" xfId="44" xr:uid="{48A636B8-36BC-432D-BEFC-F863A8156F26}"/>
    <cellStyle name="Comma 3" xfId="6" xr:uid="{00000000-0005-0000-0000-000005000000}"/>
    <cellStyle name="Comma 3 2" xfId="7" xr:uid="{00000000-0005-0000-0000-000006000000}"/>
    <cellStyle name="Comma 3 2 2" xfId="47" xr:uid="{BB18D702-F281-4A1D-B9FD-B993F11C179D}"/>
    <cellStyle name="Comma 3 3" xfId="8" xr:uid="{00000000-0005-0000-0000-000007000000}"/>
    <cellStyle name="Comma 3 4" xfId="9" xr:uid="{00000000-0005-0000-0000-000008000000}"/>
    <cellStyle name="Comma 3 5" xfId="41" xr:uid="{62A0F91D-83E3-468A-803E-A5626B630818}"/>
    <cellStyle name="Comma 4" xfId="10" xr:uid="{00000000-0005-0000-0000-000009000000}"/>
    <cellStyle name="Comma 4 2" xfId="11" xr:uid="{00000000-0005-0000-0000-00000A000000}"/>
    <cellStyle name="Comma 4 2 2" xfId="51" xr:uid="{ECCD7849-B15E-475C-BFDB-0772AF5BE537}"/>
    <cellStyle name="Comma 4 3" xfId="12" xr:uid="{00000000-0005-0000-0000-00000B000000}"/>
    <cellStyle name="Comma 4 4" xfId="48" xr:uid="{822AC656-6F24-454A-A7A8-D6938E261689}"/>
    <cellStyle name="Comma 5" xfId="34" xr:uid="{76C351DE-4EFC-49D1-9187-2C1BB081328D}"/>
    <cellStyle name="Comma 6" xfId="21" xr:uid="{D82D8DD7-7C0B-4F13-A31F-FAE16DB337FD}"/>
    <cellStyle name="Comma 6 2" xfId="50" xr:uid="{B3940F8F-73B0-4753-BFA7-50EC931CE4AB}"/>
    <cellStyle name="Comma 7" xfId="43" xr:uid="{0654C91B-DBE1-41EC-8711-59F96C70D623}"/>
    <cellStyle name="Debit" xfId="22" xr:uid="{A50D562B-2831-4493-8BB9-B4E69FD73B35}"/>
    <cellStyle name="Debit subtotal" xfId="25" xr:uid="{FF7D1E06-8037-4E54-8950-41DB647FBB84}"/>
    <cellStyle name="Debit Total" xfId="24" xr:uid="{0C11BA19-72E6-48F9-8C33-F8C970C12A76}"/>
    <cellStyle name="Normal" xfId="0" builtinId="0"/>
    <cellStyle name="Normal 10" xfId="55" xr:uid="{D32EEA76-B1AF-4103-9D7E-46930DD89E5D}"/>
    <cellStyle name="Normal 13 2 2" xfId="45" xr:uid="{A6844917-AF8E-49B4-AF7C-3633343655F6}"/>
    <cellStyle name="Normal 2" xfId="13" xr:uid="{00000000-0005-0000-0000-00000D000000}"/>
    <cellStyle name="Normal 2 10" xfId="36" xr:uid="{8A308F33-21BB-4BFF-9D21-EB42056CC705}"/>
    <cellStyle name="Normal 2 2" xfId="14" xr:uid="{00000000-0005-0000-0000-00000E000000}"/>
    <cellStyle name="Normal 2 2 2" xfId="27" xr:uid="{6B94AC31-08F3-4343-AE2D-4531DF77EB7E}"/>
    <cellStyle name="Normal 2 2 3" xfId="35" xr:uid="{E3282856-771B-48F8-95CE-39E70DA2D4EF}"/>
    <cellStyle name="Normal 2 2 8" xfId="15" xr:uid="{00000000-0005-0000-0000-00000F000000}"/>
    <cellStyle name="Normal 2 2_1) สรุปงบลงทุน 2554" xfId="23" xr:uid="{FD8758D4-E6A1-49A5-8CD0-FE73A9F450F3}"/>
    <cellStyle name="Normal 2 3" xfId="29" xr:uid="{5895317D-CDD6-46C7-8FFA-E599604C4097}"/>
    <cellStyle name="Normal 2 4" xfId="30" xr:uid="{AA406A51-CE08-4927-A0FE-2B31AEE716FF}"/>
    <cellStyle name="Normal 2 5" xfId="31" xr:uid="{A58A69FE-5F8B-4625-8339-BA14D51C1A39}"/>
    <cellStyle name="Normal 2 5 2" xfId="49" xr:uid="{E3A41268-8C19-4686-A0DD-81396D44AEFD}"/>
    <cellStyle name="Normal 2 6" xfId="39" xr:uid="{98AD13B2-AAD4-499D-8D17-18233679CAD2}"/>
    <cellStyle name="Normal 2 7" xfId="40" xr:uid="{E3BD2383-0525-4C84-AC96-C286CD49CFD3}"/>
    <cellStyle name="Normal 2 8" xfId="28" xr:uid="{487FA69A-CB20-474C-A305-F060055E9346}"/>
    <cellStyle name="Normal 2 9" xfId="53" xr:uid="{288A6D4B-7531-4901-ADA2-B5BBFF7F13F7}"/>
    <cellStyle name="Normal 3" xfId="16" xr:uid="{00000000-0005-0000-0000-000010000000}"/>
    <cellStyle name="Normal 3 2" xfId="42" xr:uid="{52996DA4-F468-495E-BCFA-04FF7E6CDCF6}"/>
    <cellStyle name="Normal 3 2 2 2" xfId="17" xr:uid="{00000000-0005-0000-0000-000011000000}"/>
    <cellStyle name="Normal 4" xfId="18" xr:uid="{00000000-0005-0000-0000-000012000000}"/>
    <cellStyle name="Normal 4 2" xfId="33" xr:uid="{DAE97E43-A7FE-45A5-98FA-2B3B5AC27446}"/>
    <cellStyle name="Normal 5" xfId="20" xr:uid="{7D7542CA-535C-46F9-8E89-68765DB1B1CD}"/>
    <cellStyle name="Normal 6" xfId="26" xr:uid="{1F5F1D09-28F1-494C-B1CC-19922EDC64AB}"/>
    <cellStyle name="Normal 6 2" xfId="52" xr:uid="{D4D53DF8-2923-417E-BCBC-E85053D181DC}"/>
    <cellStyle name="Normal 7" xfId="38" xr:uid="{14A491CF-4185-4D2D-97FF-9FA4108312B6}"/>
    <cellStyle name="Normal 8" xfId="37" xr:uid="{9E789685-3731-45E7-9193-025A4A7D252D}"/>
    <cellStyle name="Normal 9" xfId="54" xr:uid="{42969C9D-C06C-4297-8CFD-10001AF90A58}"/>
    <cellStyle name="Percent" xfId="19" builtinId="5"/>
    <cellStyle name="ปกติ_Financial Lease1" xfId="46" xr:uid="{8CF49C86-9132-4B1A-913D-615465CAAF99}"/>
  </cellStyles>
  <dxfs count="0"/>
  <tableStyles count="0" defaultTableStyle="TableStyleMedium9" defaultPivotStyle="PivotStyleLight16"/>
  <colors>
    <mruColors>
      <color rgb="FF99FFCC"/>
      <color rgb="FFFFCCCC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P72"/>
  <sheetViews>
    <sheetView showGridLines="0" topLeftCell="A4" zoomScaleNormal="100" zoomScaleSheetLayoutView="120" workbookViewId="0">
      <selection activeCell="H13" sqref="H13"/>
    </sheetView>
  </sheetViews>
  <sheetFormatPr defaultColWidth="9.09765625" defaultRowHeight="24" customHeight="1"/>
  <cols>
    <col min="1" max="1" width="42.5" style="14" customWidth="1"/>
    <col min="2" max="2" width="8.59765625" style="15" bestFit="1" customWidth="1"/>
    <col min="3" max="3" width="1.09765625" style="14" customWidth="1"/>
    <col min="4" max="4" width="14" style="14" bestFit="1" customWidth="1"/>
    <col min="5" max="5" width="1.09765625" style="14" customWidth="1"/>
    <col min="6" max="6" width="12.69921875" style="14" customWidth="1"/>
    <col min="7" max="7" width="1.09765625" style="14" customWidth="1"/>
    <col min="8" max="8" width="12.69921875" style="14" customWidth="1"/>
    <col min="9" max="9" width="1.09765625" style="14" customWidth="1"/>
    <col min="10" max="10" width="12.69921875" style="155" customWidth="1"/>
    <col min="11" max="11" width="1.09765625" style="14" customWidth="1"/>
    <col min="12" max="12" width="12.69921875" style="14" customWidth="1"/>
    <col min="13" max="13" width="1.09765625" style="14" customWidth="1"/>
    <col min="14" max="14" width="12.69921875" style="14" customWidth="1"/>
    <col min="15" max="15" width="9.09765625" style="14"/>
    <col min="16" max="16" width="11.09765625" style="14" bestFit="1" customWidth="1"/>
    <col min="17" max="16384" width="9.09765625" style="14"/>
  </cols>
  <sheetData>
    <row r="1" spans="1:14" ht="26">
      <c r="A1" s="258" t="s">
        <v>175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</row>
    <row r="2" spans="1:14" ht="26">
      <c r="A2" s="258" t="s">
        <v>43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</row>
    <row r="3" spans="1:14" ht="26">
      <c r="A3" s="258" t="s">
        <v>177</v>
      </c>
      <c r="B3" s="258"/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</row>
    <row r="4" spans="1:14" ht="24" customHeight="1">
      <c r="A4" s="259" t="s">
        <v>66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</row>
    <row r="5" spans="1:14" ht="9" customHeight="1"/>
    <row r="6" spans="1:14" ht="24" customHeight="1">
      <c r="B6" s="240" t="s">
        <v>32</v>
      </c>
      <c r="C6" s="240"/>
      <c r="D6" s="257" t="s">
        <v>0</v>
      </c>
      <c r="E6" s="257"/>
      <c r="F6" s="257"/>
      <c r="G6" s="257"/>
      <c r="H6" s="257"/>
      <c r="I6" s="257"/>
      <c r="J6" s="257" t="s">
        <v>30</v>
      </c>
      <c r="K6" s="257"/>
      <c r="L6" s="257"/>
      <c r="M6" s="257"/>
      <c r="N6" s="257"/>
    </row>
    <row r="7" spans="1:14" ht="24" customHeight="1">
      <c r="C7" s="15"/>
      <c r="D7" s="240" t="s">
        <v>36</v>
      </c>
      <c r="E7" s="13"/>
      <c r="F7" s="240" t="s">
        <v>36</v>
      </c>
      <c r="H7" s="240" t="s">
        <v>36</v>
      </c>
      <c r="J7" s="240" t="s">
        <v>36</v>
      </c>
      <c r="K7" s="13"/>
      <c r="L7" s="240" t="s">
        <v>36</v>
      </c>
      <c r="N7" s="240" t="s">
        <v>36</v>
      </c>
    </row>
    <row r="8" spans="1:14" ht="24" customHeight="1">
      <c r="C8" s="15"/>
      <c r="D8" s="240" t="s">
        <v>37</v>
      </c>
      <c r="E8" s="13"/>
      <c r="F8" s="240" t="s">
        <v>37</v>
      </c>
      <c r="H8" s="240" t="s">
        <v>126</v>
      </c>
      <c r="J8" s="240" t="s">
        <v>37</v>
      </c>
      <c r="K8" s="13"/>
      <c r="L8" s="240" t="s">
        <v>37</v>
      </c>
      <c r="N8" s="240" t="s">
        <v>126</v>
      </c>
    </row>
    <row r="9" spans="1:14" ht="24" customHeight="1">
      <c r="C9" s="15"/>
      <c r="D9" s="239">
        <v>2565</v>
      </c>
      <c r="E9" s="13"/>
      <c r="F9" s="239">
        <v>2564</v>
      </c>
      <c r="H9" s="239">
        <v>2564</v>
      </c>
      <c r="J9" s="239">
        <v>2565</v>
      </c>
      <c r="K9" s="13"/>
      <c r="L9" s="239">
        <v>2564</v>
      </c>
      <c r="N9" s="239">
        <v>2564</v>
      </c>
    </row>
    <row r="10" spans="1:14" ht="24" customHeight="1">
      <c r="C10" s="15"/>
      <c r="D10" s="239"/>
      <c r="E10" s="13"/>
      <c r="F10" s="256" t="s">
        <v>136</v>
      </c>
      <c r="G10" s="256"/>
      <c r="H10" s="256"/>
      <c r="J10" s="239"/>
      <c r="K10" s="13"/>
      <c r="L10" s="239" t="s">
        <v>130</v>
      </c>
      <c r="N10" s="239" t="s">
        <v>130</v>
      </c>
    </row>
    <row r="11" spans="1:14" ht="24" customHeight="1">
      <c r="A11" s="240" t="s">
        <v>1</v>
      </c>
      <c r="B11" s="240"/>
      <c r="C11" s="240"/>
    </row>
    <row r="12" spans="1:14" ht="24" customHeight="1">
      <c r="A12" s="14" t="s">
        <v>2</v>
      </c>
      <c r="C12" s="15"/>
      <c r="D12" s="5"/>
      <c r="E12" s="5"/>
      <c r="F12" s="5"/>
      <c r="G12" s="5"/>
      <c r="H12" s="5"/>
      <c r="I12" s="5"/>
      <c r="J12" s="156"/>
      <c r="K12" s="5"/>
      <c r="L12" s="5"/>
      <c r="M12" s="5"/>
      <c r="N12" s="5"/>
    </row>
    <row r="13" spans="1:14" ht="24" customHeight="1">
      <c r="A13" s="25" t="s">
        <v>19</v>
      </c>
      <c r="B13" s="15">
        <v>8</v>
      </c>
      <c r="C13" s="15"/>
      <c r="D13" s="6">
        <v>215638995</v>
      </c>
      <c r="E13" s="83"/>
      <c r="F13" s="6">
        <v>163816009</v>
      </c>
      <c r="G13" s="83"/>
      <c r="H13" s="6">
        <v>100921617</v>
      </c>
      <c r="I13" s="83"/>
      <c r="J13" s="157">
        <v>71073659</v>
      </c>
      <c r="K13" s="83"/>
      <c r="L13" s="6">
        <v>38528999</v>
      </c>
      <c r="M13" s="83"/>
      <c r="N13" s="6">
        <v>53968378</v>
      </c>
    </row>
    <row r="14" spans="1:14" ht="24" customHeight="1">
      <c r="A14" s="25" t="s">
        <v>73</v>
      </c>
      <c r="B14" s="84">
        <v>9</v>
      </c>
      <c r="C14" s="84"/>
      <c r="D14" s="6">
        <v>55715833</v>
      </c>
      <c r="E14" s="83"/>
      <c r="F14" s="6">
        <v>87556085</v>
      </c>
      <c r="G14" s="83"/>
      <c r="H14" s="6">
        <v>55425449</v>
      </c>
      <c r="I14" s="83"/>
      <c r="J14" s="157">
        <v>12102790</v>
      </c>
      <c r="K14" s="83"/>
      <c r="L14" s="6">
        <v>23232704</v>
      </c>
      <c r="M14" s="83"/>
      <c r="N14" s="6">
        <v>17001641</v>
      </c>
    </row>
    <row r="15" spans="1:14" ht="24" customHeight="1">
      <c r="A15" s="25" t="s">
        <v>205</v>
      </c>
      <c r="B15" s="15">
        <v>6.3</v>
      </c>
      <c r="C15" s="84"/>
      <c r="D15" s="6">
        <v>312000</v>
      </c>
      <c r="E15" s="83"/>
      <c r="F15" s="6">
        <v>624000</v>
      </c>
      <c r="G15" s="83"/>
      <c r="H15" s="6">
        <v>832000</v>
      </c>
      <c r="I15" s="83"/>
      <c r="J15" s="209">
        <v>0</v>
      </c>
      <c r="K15" s="83"/>
      <c r="L15" s="209">
        <v>0</v>
      </c>
      <c r="M15" s="83"/>
      <c r="N15" s="209">
        <v>0</v>
      </c>
    </row>
    <row r="16" spans="1:14" ht="24" customHeight="1">
      <c r="A16" s="25" t="s">
        <v>51</v>
      </c>
      <c r="B16" s="84">
        <v>10</v>
      </c>
      <c r="C16" s="84"/>
      <c r="D16" s="6">
        <v>127989914</v>
      </c>
      <c r="E16" s="83"/>
      <c r="F16" s="6">
        <v>184578907</v>
      </c>
      <c r="G16" s="83"/>
      <c r="H16" s="6">
        <v>76379410</v>
      </c>
      <c r="I16" s="83"/>
      <c r="J16" s="157">
        <v>52297096</v>
      </c>
      <c r="K16" s="83"/>
      <c r="L16" s="6">
        <v>57210826</v>
      </c>
      <c r="M16" s="83"/>
      <c r="N16" s="6">
        <v>25829933</v>
      </c>
    </row>
    <row r="17" spans="1:16" ht="24" customHeight="1">
      <c r="A17" s="25" t="s">
        <v>204</v>
      </c>
      <c r="B17" s="15">
        <v>11</v>
      </c>
      <c r="C17" s="15"/>
      <c r="D17" s="6">
        <v>19032885</v>
      </c>
      <c r="E17" s="83"/>
      <c r="F17" s="6">
        <v>1200000</v>
      </c>
      <c r="G17" s="83"/>
      <c r="H17" s="209">
        <v>0</v>
      </c>
      <c r="I17" s="83"/>
      <c r="J17" s="209">
        <v>0</v>
      </c>
      <c r="K17" s="83"/>
      <c r="L17" s="209">
        <v>0</v>
      </c>
      <c r="M17" s="83"/>
      <c r="N17" s="209">
        <v>0</v>
      </c>
    </row>
    <row r="18" spans="1:16" ht="24" customHeight="1">
      <c r="A18" s="25" t="s">
        <v>3</v>
      </c>
      <c r="C18" s="15"/>
      <c r="D18" s="6">
        <v>4947340</v>
      </c>
      <c r="E18" s="83"/>
      <c r="F18" s="6">
        <v>1320571</v>
      </c>
      <c r="G18" s="83"/>
      <c r="H18" s="6">
        <v>799601</v>
      </c>
      <c r="I18" s="83"/>
      <c r="J18" s="157">
        <v>43880</v>
      </c>
      <c r="K18" s="83"/>
      <c r="L18" s="6">
        <v>681993</v>
      </c>
      <c r="M18" s="83"/>
      <c r="N18" s="6">
        <v>55074</v>
      </c>
    </row>
    <row r="19" spans="1:16" ht="24" customHeight="1">
      <c r="A19" s="85" t="s">
        <v>20</v>
      </c>
      <c r="C19" s="15"/>
      <c r="D19" s="47">
        <f>SUM(D13:D18)</f>
        <v>423636967</v>
      </c>
      <c r="E19" s="86"/>
      <c r="F19" s="47">
        <f>SUM(F13:F18)</f>
        <v>439095572</v>
      </c>
      <c r="G19" s="86"/>
      <c r="H19" s="47">
        <f>SUM(H13:H18)</f>
        <v>234358077</v>
      </c>
      <c r="I19" s="86"/>
      <c r="J19" s="158">
        <f>SUM(J13:J18)</f>
        <v>135517425</v>
      </c>
      <c r="K19" s="86"/>
      <c r="L19" s="47">
        <f>SUM(L13:L18)</f>
        <v>119654522</v>
      </c>
      <c r="M19" s="86"/>
      <c r="N19" s="47">
        <f>SUM(N13:N18)</f>
        <v>96855026</v>
      </c>
    </row>
    <row r="20" spans="1:16" ht="24" customHeight="1">
      <c r="C20" s="15"/>
      <c r="D20" s="86"/>
      <c r="E20" s="86"/>
      <c r="F20" s="86"/>
      <c r="G20" s="86"/>
      <c r="H20" s="86"/>
      <c r="I20" s="86"/>
      <c r="J20" s="159"/>
      <c r="K20" s="86"/>
      <c r="L20" s="86"/>
      <c r="M20" s="86"/>
      <c r="N20" s="86"/>
    </row>
    <row r="21" spans="1:16" ht="24" customHeight="1">
      <c r="A21" s="14" t="s">
        <v>21</v>
      </c>
      <c r="C21" s="15"/>
      <c r="D21" s="5"/>
      <c r="E21" s="5"/>
      <c r="F21" s="5"/>
      <c r="G21" s="22"/>
      <c r="H21" s="5"/>
      <c r="I21" s="22"/>
      <c r="J21" s="156"/>
      <c r="K21" s="22"/>
      <c r="L21" s="5"/>
      <c r="M21" s="22"/>
      <c r="N21" s="5"/>
    </row>
    <row r="22" spans="1:16" ht="24" customHeight="1">
      <c r="A22" s="25" t="s">
        <v>206</v>
      </c>
      <c r="B22" s="15">
        <v>12</v>
      </c>
      <c r="C22" s="15"/>
      <c r="D22" s="70">
        <v>0</v>
      </c>
      <c r="E22" s="87"/>
      <c r="F22" s="6">
        <v>14011562</v>
      </c>
      <c r="G22" s="88"/>
      <c r="H22" s="6">
        <v>210102</v>
      </c>
      <c r="I22" s="88"/>
      <c r="J22" s="209">
        <v>0</v>
      </c>
      <c r="K22" s="83"/>
      <c r="L22" s="6">
        <v>211562</v>
      </c>
      <c r="M22" s="83"/>
      <c r="N22" s="6">
        <v>210102</v>
      </c>
    </row>
    <row r="23" spans="1:16" ht="24" customHeight="1">
      <c r="A23" s="25" t="s">
        <v>33</v>
      </c>
      <c r="B23" s="84">
        <v>6.1</v>
      </c>
      <c r="C23" s="15"/>
      <c r="D23" s="70">
        <v>0</v>
      </c>
      <c r="E23" s="27"/>
      <c r="F23" s="70">
        <v>0</v>
      </c>
      <c r="G23" s="88"/>
      <c r="H23" s="70">
        <v>0</v>
      </c>
      <c r="I23" s="88"/>
      <c r="J23" s="157">
        <v>188990960</v>
      </c>
      <c r="K23" s="83"/>
      <c r="L23" s="6">
        <v>89340000</v>
      </c>
      <c r="M23" s="83"/>
      <c r="N23" s="6">
        <v>89340000</v>
      </c>
    </row>
    <row r="24" spans="1:16" ht="24" customHeight="1">
      <c r="A24" s="25" t="s">
        <v>138</v>
      </c>
      <c r="B24" s="15">
        <v>6.2</v>
      </c>
      <c r="C24" s="15"/>
      <c r="D24" s="6">
        <v>3113798</v>
      </c>
      <c r="E24" s="87"/>
      <c r="F24" s="6">
        <v>3014400</v>
      </c>
      <c r="G24" s="88"/>
      <c r="H24" s="6">
        <v>2916230</v>
      </c>
      <c r="I24" s="88"/>
      <c r="J24" s="209">
        <v>0</v>
      </c>
      <c r="K24" s="83"/>
      <c r="L24" s="209">
        <v>0</v>
      </c>
      <c r="M24" s="83"/>
      <c r="N24" s="209">
        <v>0</v>
      </c>
    </row>
    <row r="25" spans="1:16" ht="24" customHeight="1">
      <c r="A25" s="25" t="s">
        <v>139</v>
      </c>
      <c r="B25" s="15">
        <v>6.3</v>
      </c>
      <c r="C25" s="15"/>
      <c r="D25" s="70">
        <v>0</v>
      </c>
      <c r="E25" s="87"/>
      <c r="F25" s="70">
        <v>0</v>
      </c>
      <c r="G25" s="88"/>
      <c r="H25" s="70">
        <v>0</v>
      </c>
      <c r="I25" s="88"/>
      <c r="J25" s="209">
        <v>0</v>
      </c>
      <c r="K25" s="83"/>
      <c r="L25" s="6">
        <v>50000000</v>
      </c>
      <c r="M25" s="83"/>
      <c r="N25" s="6">
        <v>40000000</v>
      </c>
    </row>
    <row r="26" spans="1:16" ht="24" customHeight="1">
      <c r="A26" s="25" t="s">
        <v>84</v>
      </c>
      <c r="B26" s="15">
        <v>13</v>
      </c>
      <c r="C26" s="15"/>
      <c r="D26" s="6">
        <v>265550025</v>
      </c>
      <c r="E26" s="27"/>
      <c r="F26" s="6">
        <v>272798577</v>
      </c>
      <c r="G26" s="88"/>
      <c r="H26" s="6">
        <v>267157042</v>
      </c>
      <c r="I26" s="88"/>
      <c r="J26" s="157">
        <v>56871644</v>
      </c>
      <c r="K26" s="88"/>
      <c r="L26" s="6">
        <v>55170524</v>
      </c>
      <c r="M26" s="88"/>
      <c r="N26" s="6">
        <v>46762410</v>
      </c>
      <c r="P26" s="109"/>
    </row>
    <row r="27" spans="1:16" ht="24" customHeight="1">
      <c r="A27" s="25" t="s">
        <v>119</v>
      </c>
      <c r="B27" s="15">
        <v>14</v>
      </c>
      <c r="C27" s="15"/>
      <c r="D27" s="6">
        <v>9780188</v>
      </c>
      <c r="E27" s="27"/>
      <c r="F27" s="6">
        <v>5484899</v>
      </c>
      <c r="G27" s="88"/>
      <c r="H27" s="6">
        <v>7721963</v>
      </c>
      <c r="I27" s="88"/>
      <c r="J27" s="157">
        <v>5798602</v>
      </c>
      <c r="K27" s="88"/>
      <c r="L27" s="209">
        <v>0</v>
      </c>
      <c r="M27" s="88"/>
      <c r="N27" s="6">
        <v>342702</v>
      </c>
    </row>
    <row r="28" spans="1:16" ht="24" customHeight="1">
      <c r="A28" s="25" t="s">
        <v>217</v>
      </c>
      <c r="B28" s="84">
        <v>15</v>
      </c>
      <c r="C28" s="15"/>
      <c r="D28" s="6">
        <v>4233286</v>
      </c>
      <c r="E28" s="27"/>
      <c r="F28" s="6">
        <v>3310677</v>
      </c>
      <c r="G28" s="88"/>
      <c r="H28" s="6">
        <v>419919</v>
      </c>
      <c r="I28" s="88"/>
      <c r="J28" s="157">
        <v>3679460</v>
      </c>
      <c r="K28" s="88"/>
      <c r="L28" s="6">
        <v>3095423</v>
      </c>
      <c r="M28" s="88"/>
      <c r="N28" s="6">
        <v>141343</v>
      </c>
    </row>
    <row r="29" spans="1:16" ht="24" customHeight="1">
      <c r="A29" s="25" t="s">
        <v>50</v>
      </c>
      <c r="B29" s="84">
        <v>16</v>
      </c>
      <c r="C29" s="84"/>
      <c r="D29" s="6">
        <v>6126530</v>
      </c>
      <c r="E29" s="27"/>
      <c r="F29" s="6">
        <v>11982471</v>
      </c>
      <c r="G29" s="88"/>
      <c r="H29" s="6">
        <v>4487063</v>
      </c>
      <c r="I29" s="88"/>
      <c r="J29" s="157">
        <v>1415843</v>
      </c>
      <c r="K29" s="88"/>
      <c r="L29" s="6">
        <v>1790669</v>
      </c>
      <c r="M29" s="88"/>
      <c r="N29" s="6">
        <v>1103948</v>
      </c>
      <c r="P29" s="109"/>
    </row>
    <row r="30" spans="1:16" ht="24" customHeight="1">
      <c r="A30" s="25" t="s">
        <v>26</v>
      </c>
      <c r="C30" s="15"/>
      <c r="D30" s="6">
        <v>41153</v>
      </c>
      <c r="E30" s="27"/>
      <c r="F30" s="6">
        <v>493603</v>
      </c>
      <c r="G30" s="88"/>
      <c r="H30" s="6">
        <v>21153</v>
      </c>
      <c r="I30" s="88"/>
      <c r="J30" s="157">
        <v>27153</v>
      </c>
      <c r="K30" s="88"/>
      <c r="L30" s="6">
        <v>17153</v>
      </c>
      <c r="M30" s="88"/>
      <c r="N30" s="6">
        <v>17153</v>
      </c>
    </row>
    <row r="31" spans="1:16" ht="24" customHeight="1">
      <c r="A31" s="85" t="s">
        <v>22</v>
      </c>
      <c r="C31" s="15"/>
      <c r="D31" s="47">
        <f>SUM(D22:D30)</f>
        <v>288844980</v>
      </c>
      <c r="E31" s="27"/>
      <c r="F31" s="47">
        <f>SUM(F22:F30)</f>
        <v>311096189</v>
      </c>
      <c r="G31" s="27"/>
      <c r="H31" s="47">
        <f>SUM(H22:H30)</f>
        <v>282933472</v>
      </c>
      <c r="I31" s="27"/>
      <c r="J31" s="158">
        <f>SUM(J22:J30)</f>
        <v>256783662</v>
      </c>
      <c r="K31" s="27"/>
      <c r="L31" s="47">
        <f>SUM(L22:L30)</f>
        <v>199625331</v>
      </c>
      <c r="M31" s="27"/>
      <c r="N31" s="47">
        <f>SUM(N22:N30)</f>
        <v>177917658</v>
      </c>
    </row>
    <row r="32" spans="1:16" ht="24" customHeight="1" thickBot="1">
      <c r="A32" s="13" t="s">
        <v>4</v>
      </c>
      <c r="B32" s="240"/>
      <c r="C32" s="240"/>
      <c r="D32" s="16">
        <f>D19+D31</f>
        <v>712481947</v>
      </c>
      <c r="E32" s="27"/>
      <c r="F32" s="16">
        <f>F19+F31</f>
        <v>750191761</v>
      </c>
      <c r="G32" s="27"/>
      <c r="H32" s="16">
        <f>H19+H31</f>
        <v>517291549</v>
      </c>
      <c r="I32" s="27"/>
      <c r="J32" s="160">
        <f>J19+J31</f>
        <v>392301087</v>
      </c>
      <c r="K32" s="27"/>
      <c r="L32" s="16">
        <f>L19+L31</f>
        <v>319279853</v>
      </c>
      <c r="M32" s="27"/>
      <c r="N32" s="16">
        <f>N19+N31</f>
        <v>274772684</v>
      </c>
    </row>
    <row r="33" spans="1:14" ht="24" customHeight="1" thickTop="1">
      <c r="D33" s="136"/>
      <c r="E33" s="24"/>
      <c r="F33" s="24"/>
      <c r="G33" s="24"/>
      <c r="H33" s="24"/>
      <c r="I33" s="24"/>
      <c r="J33" s="161"/>
      <c r="K33" s="24"/>
      <c r="L33" s="24"/>
      <c r="M33" s="24"/>
      <c r="N33" s="24"/>
    </row>
    <row r="34" spans="1:14" ht="24" customHeight="1">
      <c r="D34" s="109"/>
      <c r="E34" s="24"/>
      <c r="F34" s="24"/>
      <c r="G34" s="24"/>
      <c r="H34" s="24"/>
      <c r="I34" s="24"/>
      <c r="J34" s="161"/>
      <c r="K34" s="24"/>
      <c r="L34" s="24"/>
      <c r="M34" s="24"/>
      <c r="N34" s="24"/>
    </row>
    <row r="35" spans="1:14" ht="24" customHeight="1">
      <c r="D35" s="136"/>
      <c r="E35" s="24"/>
      <c r="F35" s="24"/>
      <c r="G35" s="24"/>
      <c r="H35" s="24"/>
      <c r="I35" s="24"/>
      <c r="J35" s="161"/>
      <c r="K35" s="24"/>
      <c r="L35" s="24"/>
      <c r="M35" s="24"/>
      <c r="N35" s="24"/>
    </row>
    <row r="36" spans="1:14" ht="20">
      <c r="D36" s="136"/>
      <c r="E36" s="24"/>
      <c r="F36" s="24"/>
      <c r="G36" s="24"/>
      <c r="H36" s="24"/>
      <c r="I36" s="24"/>
      <c r="J36" s="161"/>
      <c r="K36" s="24"/>
      <c r="L36" s="24"/>
      <c r="M36" s="24"/>
      <c r="N36" s="24"/>
    </row>
    <row r="37" spans="1:14" ht="20">
      <c r="D37" s="136"/>
      <c r="E37" s="24"/>
      <c r="F37" s="24"/>
      <c r="G37" s="24"/>
      <c r="H37" s="24"/>
      <c r="I37" s="24"/>
      <c r="J37" s="161"/>
      <c r="K37" s="24"/>
      <c r="L37" s="24"/>
      <c r="M37" s="24"/>
      <c r="N37" s="24"/>
    </row>
    <row r="38" spans="1:14" ht="20">
      <c r="D38" s="136"/>
      <c r="E38" s="24"/>
      <c r="F38" s="24"/>
      <c r="G38" s="24"/>
      <c r="H38" s="24"/>
      <c r="I38" s="24"/>
      <c r="J38" s="161"/>
      <c r="K38" s="24"/>
      <c r="L38" s="24"/>
      <c r="M38" s="24"/>
      <c r="N38" s="24"/>
    </row>
    <row r="39" spans="1:14" ht="20">
      <c r="D39" s="136"/>
      <c r="E39" s="24"/>
      <c r="F39" s="24"/>
      <c r="G39" s="24"/>
      <c r="H39" s="24"/>
      <c r="I39" s="24"/>
      <c r="J39" s="161"/>
      <c r="K39" s="24"/>
      <c r="L39" s="24"/>
      <c r="M39" s="24"/>
      <c r="N39" s="24"/>
    </row>
    <row r="40" spans="1:14" ht="20">
      <c r="D40" s="136"/>
      <c r="E40" s="24"/>
      <c r="F40" s="24"/>
      <c r="G40" s="24"/>
      <c r="H40" s="24"/>
      <c r="I40" s="24"/>
      <c r="J40" s="161"/>
      <c r="K40" s="24"/>
      <c r="L40" s="24"/>
      <c r="M40" s="24"/>
      <c r="N40" s="24"/>
    </row>
    <row r="41" spans="1:14" ht="20">
      <c r="D41" s="136"/>
      <c r="E41" s="24"/>
      <c r="F41" s="24"/>
      <c r="G41" s="24"/>
      <c r="H41" s="24"/>
      <c r="I41" s="24"/>
      <c r="J41" s="161"/>
      <c r="K41" s="24"/>
      <c r="L41" s="24"/>
      <c r="M41" s="24"/>
      <c r="N41" s="24"/>
    </row>
    <row r="42" spans="1:14" ht="20">
      <c r="D42" s="136"/>
      <c r="E42" s="24"/>
      <c r="F42" s="24"/>
      <c r="G42" s="24"/>
      <c r="H42" s="24"/>
      <c r="I42" s="24"/>
      <c r="J42" s="161"/>
      <c r="K42" s="24"/>
      <c r="L42" s="24"/>
      <c r="M42" s="24"/>
      <c r="N42" s="24"/>
    </row>
    <row r="43" spans="1:14" ht="24" customHeight="1">
      <c r="E43" s="24"/>
      <c r="F43" s="24"/>
      <c r="G43" s="24"/>
      <c r="H43" s="24"/>
      <c r="I43" s="24"/>
      <c r="J43" s="161"/>
      <c r="K43" s="24"/>
      <c r="L43" s="24"/>
      <c r="M43" s="24"/>
      <c r="N43" s="24"/>
    </row>
    <row r="46" spans="1:14" ht="24" customHeight="1">
      <c r="E46" s="24"/>
      <c r="F46" s="24"/>
      <c r="G46" s="24"/>
      <c r="H46" s="24"/>
      <c r="I46" s="24"/>
      <c r="J46" s="161"/>
      <c r="K46" s="24"/>
      <c r="L46" s="24"/>
      <c r="M46" s="24"/>
      <c r="N46" s="24"/>
    </row>
    <row r="47" spans="1:14" ht="24" customHeight="1">
      <c r="A47" s="36" t="s">
        <v>79</v>
      </c>
      <c r="E47" s="24"/>
      <c r="F47" s="24"/>
      <c r="G47" s="24"/>
      <c r="H47" s="24"/>
      <c r="I47" s="24"/>
      <c r="J47" s="161"/>
      <c r="K47" s="24"/>
      <c r="L47" s="24"/>
      <c r="M47" s="24"/>
      <c r="N47" s="24"/>
    </row>
    <row r="48" spans="1:14" ht="24" customHeight="1">
      <c r="E48" s="24"/>
      <c r="F48" s="24"/>
      <c r="G48" s="24"/>
      <c r="H48" s="24"/>
      <c r="I48" s="24"/>
      <c r="J48" s="161"/>
      <c r="K48" s="24"/>
      <c r="L48" s="24"/>
      <c r="M48" s="24"/>
      <c r="N48" s="24"/>
    </row>
    <row r="49" spans="2:14" ht="24" customHeight="1">
      <c r="B49" s="14"/>
      <c r="E49" s="24"/>
      <c r="F49" s="24"/>
      <c r="G49" s="24"/>
      <c r="H49" s="24"/>
      <c r="I49" s="24"/>
      <c r="J49" s="161"/>
      <c r="K49" s="24"/>
      <c r="L49" s="24"/>
      <c r="M49" s="24"/>
      <c r="N49" s="24"/>
    </row>
    <row r="50" spans="2:14" ht="24" customHeight="1">
      <c r="B50" s="14"/>
      <c r="E50" s="24"/>
      <c r="F50" s="24"/>
      <c r="G50" s="24"/>
      <c r="H50" s="24"/>
      <c r="I50" s="24"/>
      <c r="J50" s="161"/>
      <c r="K50" s="24"/>
      <c r="L50" s="24"/>
      <c r="M50" s="24"/>
      <c r="N50" s="24"/>
    </row>
    <row r="51" spans="2:14" ht="24" customHeight="1">
      <c r="B51" s="14"/>
      <c r="E51" s="24"/>
      <c r="F51" s="24"/>
      <c r="G51" s="24"/>
      <c r="H51" s="24"/>
      <c r="I51" s="24"/>
      <c r="J51" s="161"/>
      <c r="K51" s="24"/>
      <c r="L51" s="24"/>
      <c r="M51" s="24"/>
      <c r="N51" s="24"/>
    </row>
    <row r="52" spans="2:14" ht="24" customHeight="1">
      <c r="B52" s="14"/>
      <c r="E52" s="24"/>
      <c r="F52" s="24"/>
      <c r="G52" s="24"/>
      <c r="H52" s="24"/>
      <c r="I52" s="24"/>
      <c r="J52" s="161"/>
      <c r="K52" s="24"/>
      <c r="L52" s="24"/>
      <c r="M52" s="24"/>
      <c r="N52" s="24"/>
    </row>
    <row r="53" spans="2:14" ht="24" customHeight="1">
      <c r="B53" s="14"/>
      <c r="E53" s="24"/>
      <c r="F53" s="24"/>
      <c r="G53" s="24"/>
      <c r="H53" s="24"/>
      <c r="I53" s="24"/>
      <c r="J53" s="161"/>
      <c r="K53" s="24"/>
      <c r="L53" s="24"/>
      <c r="M53" s="24"/>
      <c r="N53" s="24"/>
    </row>
    <row r="54" spans="2:14" ht="24" customHeight="1">
      <c r="B54" s="14"/>
      <c r="E54" s="24"/>
      <c r="F54" s="24"/>
      <c r="G54" s="24"/>
      <c r="H54" s="24"/>
      <c r="I54" s="24"/>
      <c r="J54" s="161"/>
      <c r="K54" s="24"/>
      <c r="L54" s="24"/>
      <c r="M54" s="24"/>
      <c r="N54" s="24"/>
    </row>
    <row r="55" spans="2:14" ht="24" customHeight="1">
      <c r="B55" s="14"/>
      <c r="E55" s="24"/>
      <c r="F55" s="24"/>
      <c r="G55" s="24"/>
      <c r="H55" s="24"/>
      <c r="I55" s="24"/>
      <c r="J55" s="161"/>
      <c r="K55" s="24"/>
      <c r="L55" s="24"/>
      <c r="M55" s="24"/>
      <c r="N55" s="24"/>
    </row>
    <row r="56" spans="2:14" ht="24" customHeight="1">
      <c r="B56" s="14"/>
      <c r="E56" s="24"/>
      <c r="F56" s="24"/>
      <c r="G56" s="24"/>
      <c r="H56" s="24"/>
      <c r="I56" s="24"/>
      <c r="J56" s="161"/>
      <c r="K56" s="24"/>
      <c r="L56" s="24"/>
      <c r="M56" s="24"/>
      <c r="N56" s="24"/>
    </row>
    <row r="57" spans="2:14" ht="24" customHeight="1">
      <c r="B57" s="14"/>
      <c r="E57" s="24"/>
      <c r="F57" s="24"/>
      <c r="G57" s="24"/>
      <c r="H57" s="24"/>
      <c r="I57" s="24"/>
      <c r="J57" s="161"/>
      <c r="K57" s="24"/>
      <c r="L57" s="24"/>
      <c r="M57" s="24"/>
      <c r="N57" s="24"/>
    </row>
    <row r="58" spans="2:14" ht="24" customHeight="1">
      <c r="B58" s="14"/>
      <c r="E58" s="24"/>
      <c r="F58" s="24"/>
      <c r="G58" s="24"/>
      <c r="H58" s="24"/>
      <c r="I58" s="24"/>
      <c r="J58" s="161"/>
      <c r="K58" s="24"/>
      <c r="L58" s="24"/>
      <c r="M58" s="24"/>
      <c r="N58" s="24"/>
    </row>
    <row r="59" spans="2:14" ht="24" customHeight="1">
      <c r="B59" s="14"/>
      <c r="E59" s="24"/>
      <c r="F59" s="24"/>
      <c r="G59" s="24"/>
      <c r="H59" s="24"/>
      <c r="I59" s="24"/>
      <c r="J59" s="161"/>
      <c r="K59" s="24"/>
      <c r="L59" s="24"/>
      <c r="M59" s="24"/>
      <c r="N59" s="24"/>
    </row>
    <row r="60" spans="2:14" ht="24" customHeight="1">
      <c r="B60" s="14"/>
      <c r="E60" s="24"/>
      <c r="F60" s="24"/>
      <c r="G60" s="24"/>
      <c r="H60" s="24"/>
      <c r="I60" s="24"/>
      <c r="J60" s="161"/>
      <c r="K60" s="24"/>
      <c r="L60" s="24"/>
      <c r="M60" s="24"/>
      <c r="N60" s="24"/>
    </row>
    <row r="61" spans="2:14" ht="24" customHeight="1">
      <c r="B61" s="14"/>
      <c r="E61" s="24"/>
      <c r="F61" s="24"/>
      <c r="G61" s="24"/>
      <c r="H61" s="24"/>
      <c r="I61" s="24"/>
      <c r="J61" s="161"/>
      <c r="K61" s="24"/>
      <c r="L61" s="24"/>
      <c r="M61" s="24"/>
      <c r="N61" s="24"/>
    </row>
    <row r="62" spans="2:14" ht="24" customHeight="1">
      <c r="B62" s="14"/>
      <c r="E62" s="24"/>
      <c r="F62" s="24"/>
      <c r="G62" s="24"/>
      <c r="H62" s="24"/>
      <c r="I62" s="24"/>
      <c r="J62" s="161"/>
      <c r="K62" s="24"/>
      <c r="L62" s="24"/>
      <c r="M62" s="24"/>
      <c r="N62" s="24"/>
    </row>
    <row r="63" spans="2:14" ht="24" customHeight="1">
      <c r="B63" s="14"/>
      <c r="E63" s="24"/>
      <c r="F63" s="24"/>
      <c r="G63" s="24"/>
      <c r="H63" s="24"/>
      <c r="I63" s="24"/>
      <c r="J63" s="161"/>
      <c r="K63" s="24"/>
      <c r="L63" s="24"/>
      <c r="M63" s="24"/>
      <c r="N63" s="24"/>
    </row>
    <row r="64" spans="2:14" ht="24" customHeight="1">
      <c r="B64" s="14"/>
    </row>
    <row r="72" spans="2:2" ht="24" customHeight="1">
      <c r="B72" s="14"/>
    </row>
  </sheetData>
  <mergeCells count="7">
    <mergeCell ref="F10:H10"/>
    <mergeCell ref="D6:I6"/>
    <mergeCell ref="J6:N6"/>
    <mergeCell ref="A1:N1"/>
    <mergeCell ref="A2:N2"/>
    <mergeCell ref="A3:N3"/>
    <mergeCell ref="A4:N4"/>
  </mergeCells>
  <pageMargins left="0.8" right="0.3" top="1" bottom="0.5" header="0.5" footer="0.3"/>
  <pageSetup paperSize="9" scale="70" fitToHeight="0" orientation="portrait" r:id="rId1"/>
  <headerFooter alignWithMargins="0"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</sheetPr>
  <dimension ref="A1:N96"/>
  <sheetViews>
    <sheetView showGridLines="0" topLeftCell="A85" zoomScale="80" zoomScaleNormal="80" zoomScaleSheetLayoutView="100" workbookViewId="0">
      <selection activeCell="A96" sqref="A96"/>
    </sheetView>
  </sheetViews>
  <sheetFormatPr defaultColWidth="9.09765625" defaultRowHeight="24" customHeight="1"/>
  <cols>
    <col min="1" max="1" width="43.19921875" style="14" customWidth="1"/>
    <col min="2" max="2" width="8.59765625" style="14" bestFit="1" customWidth="1"/>
    <col min="3" max="3" width="3.19921875" style="14" customWidth="1"/>
    <col min="4" max="4" width="13.69921875" style="14" bestFit="1" customWidth="1"/>
    <col min="5" max="5" width="1.19921875" style="14" customWidth="1"/>
    <col min="6" max="6" width="12.09765625" style="14" customWidth="1"/>
    <col min="7" max="7" width="1.19921875" style="14" customWidth="1"/>
    <col min="8" max="8" width="12.09765625" style="14" customWidth="1"/>
    <col min="9" max="9" width="1.19921875" style="14" customWidth="1"/>
    <col min="10" max="10" width="13.69921875" style="162" bestFit="1" customWidth="1"/>
    <col min="11" max="11" width="1.19921875" style="14" customWidth="1"/>
    <col min="12" max="12" width="13.09765625" style="14" bestFit="1" customWidth="1"/>
    <col min="13" max="13" width="1.19921875" style="14" customWidth="1"/>
    <col min="14" max="14" width="13.09765625" style="14" bestFit="1" customWidth="1"/>
    <col min="15" max="16384" width="9.09765625" style="14"/>
  </cols>
  <sheetData>
    <row r="1" spans="1:14" ht="26">
      <c r="A1" s="260" t="str">
        <f>งบดุล!A1</f>
        <v>บริษัท สเปเชี่ยลตี้ เนเชอรัล โปรดักส์ จำกัด และ บริษัทย่อย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</row>
    <row r="2" spans="1:14" ht="26">
      <c r="A2" s="260" t="s">
        <v>71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</row>
    <row r="3" spans="1:14" ht="26">
      <c r="A3" s="258" t="str">
        <f>งบดุล!A3</f>
        <v>ณ วันที่ 31 ธันวาคม 2565</v>
      </c>
      <c r="B3" s="258"/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</row>
    <row r="4" spans="1:14" ht="24" customHeight="1">
      <c r="A4" s="259" t="s">
        <v>66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</row>
    <row r="5" spans="1:14" ht="9" customHeight="1"/>
    <row r="6" spans="1:14" ht="24" customHeight="1">
      <c r="B6" s="240" t="s">
        <v>32</v>
      </c>
      <c r="C6" s="240"/>
      <c r="D6" s="257" t="s">
        <v>0</v>
      </c>
      <c r="E6" s="257"/>
      <c r="F6" s="257"/>
      <c r="G6" s="257"/>
      <c r="H6" s="257"/>
      <c r="I6" s="257"/>
      <c r="J6" s="257" t="s">
        <v>30</v>
      </c>
      <c r="K6" s="257"/>
      <c r="L6" s="257"/>
      <c r="M6" s="257"/>
      <c r="N6" s="257"/>
    </row>
    <row r="7" spans="1:14" ht="24" customHeight="1">
      <c r="B7" s="240"/>
      <c r="C7" s="240"/>
      <c r="D7" s="240" t="s">
        <v>36</v>
      </c>
      <c r="E7" s="13"/>
      <c r="F7" s="240" t="s">
        <v>36</v>
      </c>
      <c r="H7" s="240" t="s">
        <v>36</v>
      </c>
      <c r="J7" s="240" t="s">
        <v>36</v>
      </c>
      <c r="K7" s="13"/>
      <c r="L7" s="240" t="s">
        <v>36</v>
      </c>
      <c r="N7" s="240" t="s">
        <v>36</v>
      </c>
    </row>
    <row r="8" spans="1:14" ht="24" customHeight="1">
      <c r="B8" s="240"/>
      <c r="C8" s="240"/>
      <c r="D8" s="240" t="s">
        <v>37</v>
      </c>
      <c r="E8" s="13"/>
      <c r="F8" s="240" t="s">
        <v>37</v>
      </c>
      <c r="H8" s="240" t="s">
        <v>126</v>
      </c>
      <c r="J8" s="240" t="s">
        <v>37</v>
      </c>
      <c r="K8" s="13"/>
      <c r="L8" s="240" t="s">
        <v>37</v>
      </c>
      <c r="N8" s="240" t="s">
        <v>126</v>
      </c>
    </row>
    <row r="9" spans="1:14" ht="24" customHeight="1">
      <c r="B9" s="240"/>
      <c r="C9" s="240"/>
      <c r="D9" s="239">
        <v>2565</v>
      </c>
      <c r="E9" s="13"/>
      <c r="F9" s="239">
        <v>2564</v>
      </c>
      <c r="H9" s="239">
        <v>2564</v>
      </c>
      <c r="J9" s="239">
        <v>2565</v>
      </c>
      <c r="K9" s="13"/>
      <c r="L9" s="239">
        <v>2564</v>
      </c>
      <c r="N9" s="239">
        <v>2564</v>
      </c>
    </row>
    <row r="10" spans="1:14" ht="24" customHeight="1">
      <c r="B10" s="240"/>
      <c r="C10" s="240"/>
      <c r="D10" s="239"/>
      <c r="E10" s="13"/>
      <c r="F10" s="256" t="s">
        <v>136</v>
      </c>
      <c r="G10" s="256"/>
      <c r="H10" s="256"/>
      <c r="J10" s="239"/>
      <c r="K10" s="13"/>
      <c r="L10" s="239" t="s">
        <v>130</v>
      </c>
      <c r="N10" s="239" t="s">
        <v>130</v>
      </c>
    </row>
    <row r="11" spans="1:14" ht="24" customHeight="1">
      <c r="A11" s="240" t="s">
        <v>45</v>
      </c>
      <c r="B11" s="240"/>
      <c r="C11" s="240"/>
      <c r="D11" s="24"/>
      <c r="E11" s="24"/>
      <c r="F11" s="24"/>
      <c r="G11" s="24"/>
      <c r="H11" s="24"/>
      <c r="I11" s="24"/>
      <c r="J11" s="163"/>
      <c r="K11" s="24"/>
      <c r="L11" s="24"/>
      <c r="M11" s="24"/>
      <c r="N11" s="24"/>
    </row>
    <row r="12" spans="1:14" ht="24" customHeight="1">
      <c r="A12" s="14" t="s">
        <v>5</v>
      </c>
      <c r="B12" s="15"/>
      <c r="C12" s="15"/>
      <c r="D12" s="22"/>
      <c r="E12" s="22"/>
      <c r="F12" s="22"/>
      <c r="G12" s="22"/>
      <c r="H12" s="22"/>
      <c r="I12" s="22"/>
      <c r="J12" s="164"/>
      <c r="K12" s="22"/>
      <c r="L12" s="22"/>
      <c r="M12" s="22"/>
      <c r="N12" s="22"/>
    </row>
    <row r="13" spans="1:14" ht="24" customHeight="1">
      <c r="A13" s="29" t="s">
        <v>57</v>
      </c>
      <c r="B13" s="15">
        <v>17</v>
      </c>
      <c r="C13" s="15"/>
      <c r="D13" s="6">
        <v>41823789</v>
      </c>
      <c r="E13" s="27"/>
      <c r="F13" s="6">
        <v>47621016</v>
      </c>
      <c r="G13" s="27"/>
      <c r="H13" s="6">
        <v>45005367</v>
      </c>
      <c r="I13" s="27"/>
      <c r="J13" s="165">
        <v>8377088</v>
      </c>
      <c r="K13" s="40"/>
      <c r="L13" s="6">
        <v>10995671</v>
      </c>
      <c r="M13" s="40"/>
      <c r="N13" s="6">
        <v>13586810</v>
      </c>
    </row>
    <row r="14" spans="1:14" ht="24" customHeight="1">
      <c r="A14" s="29" t="s">
        <v>127</v>
      </c>
      <c r="B14" s="15"/>
      <c r="C14" s="15"/>
      <c r="D14" s="6"/>
      <c r="E14" s="27"/>
      <c r="F14" s="6"/>
      <c r="G14" s="27"/>
      <c r="H14" s="6"/>
      <c r="I14" s="27"/>
      <c r="J14" s="165"/>
      <c r="K14" s="39"/>
      <c r="L14" s="6"/>
      <c r="M14" s="39"/>
      <c r="N14" s="6"/>
    </row>
    <row r="15" spans="1:14" ht="24" customHeight="1">
      <c r="A15" s="26" t="s">
        <v>52</v>
      </c>
      <c r="B15" s="15">
        <v>18</v>
      </c>
      <c r="C15" s="15"/>
      <c r="D15" s="44">
        <v>5737656</v>
      </c>
      <c r="E15" s="27"/>
      <c r="F15" s="6">
        <v>16708690</v>
      </c>
      <c r="G15" s="27"/>
      <c r="H15" s="44">
        <v>29499422</v>
      </c>
      <c r="I15" s="27"/>
      <c r="J15" s="165">
        <v>1008000</v>
      </c>
      <c r="K15" s="40"/>
      <c r="L15" s="6">
        <v>3098833</v>
      </c>
      <c r="M15" s="40"/>
      <c r="N15" s="6">
        <v>5401000</v>
      </c>
    </row>
    <row r="16" spans="1:14" ht="24" customHeight="1">
      <c r="A16" s="29" t="s">
        <v>116</v>
      </c>
      <c r="B16" s="15"/>
      <c r="C16" s="15"/>
      <c r="D16" s="6"/>
      <c r="E16" s="27"/>
      <c r="F16" s="44"/>
      <c r="G16" s="27"/>
      <c r="H16" s="6"/>
      <c r="I16" s="27"/>
      <c r="J16" s="166"/>
      <c r="K16" s="39"/>
      <c r="L16" s="102"/>
      <c r="M16" s="39"/>
      <c r="N16" s="6"/>
    </row>
    <row r="17" spans="1:14" ht="24" customHeight="1">
      <c r="A17" s="26" t="s">
        <v>52</v>
      </c>
      <c r="B17" s="15">
        <v>19</v>
      </c>
      <c r="C17" s="15"/>
      <c r="D17" s="44">
        <v>2029286</v>
      </c>
      <c r="E17" s="27"/>
      <c r="F17" s="44">
        <v>1459693</v>
      </c>
      <c r="G17" s="27"/>
      <c r="H17" s="44">
        <v>1762445</v>
      </c>
      <c r="I17" s="27"/>
      <c r="J17" s="166">
        <v>1303074</v>
      </c>
      <c r="K17" s="40"/>
      <c r="L17" s="209">
        <v>0</v>
      </c>
      <c r="M17" s="40"/>
      <c r="N17" s="44">
        <v>87248</v>
      </c>
    </row>
    <row r="18" spans="1:14" ht="24" customHeight="1">
      <c r="A18" s="29" t="s">
        <v>214</v>
      </c>
      <c r="B18" s="15">
        <v>6.3</v>
      </c>
      <c r="C18" s="15"/>
      <c r="D18" s="44">
        <v>20000000</v>
      </c>
      <c r="E18" s="27"/>
      <c r="F18" s="6">
        <v>45088604</v>
      </c>
      <c r="G18" s="27"/>
      <c r="H18" s="44">
        <v>28093369</v>
      </c>
      <c r="I18" s="27"/>
      <c r="J18" s="209">
        <v>0</v>
      </c>
      <c r="K18" s="40"/>
      <c r="L18" s="209">
        <v>0</v>
      </c>
      <c r="M18" s="40"/>
      <c r="N18" s="209">
        <v>0</v>
      </c>
    </row>
    <row r="19" spans="1:14" ht="24" customHeight="1">
      <c r="A19" s="25" t="s">
        <v>98</v>
      </c>
      <c r="B19" s="15"/>
      <c r="C19" s="15"/>
      <c r="D19" s="6">
        <v>2332349</v>
      </c>
      <c r="E19" s="27"/>
      <c r="F19" s="44">
        <v>30071287</v>
      </c>
      <c r="G19" s="27"/>
      <c r="H19" s="6">
        <v>22441422</v>
      </c>
      <c r="I19" s="27"/>
      <c r="J19" s="165">
        <v>2332349</v>
      </c>
      <c r="K19" s="40"/>
      <c r="L19" s="102">
        <v>5764788</v>
      </c>
      <c r="M19" s="40"/>
      <c r="N19" s="6">
        <v>4915834</v>
      </c>
    </row>
    <row r="20" spans="1:14" ht="24" customHeight="1">
      <c r="A20" s="29" t="s">
        <v>6</v>
      </c>
      <c r="B20" s="15"/>
      <c r="C20" s="15"/>
      <c r="D20" s="6">
        <v>3547037</v>
      </c>
      <c r="E20" s="27"/>
      <c r="F20" s="44">
        <v>3456559</v>
      </c>
      <c r="G20" s="27"/>
      <c r="H20" s="6">
        <v>1405320</v>
      </c>
      <c r="I20" s="27"/>
      <c r="J20" s="165">
        <v>154404</v>
      </c>
      <c r="K20" s="40"/>
      <c r="L20" s="6">
        <v>231513</v>
      </c>
      <c r="M20" s="40"/>
      <c r="N20" s="6">
        <v>201236</v>
      </c>
    </row>
    <row r="21" spans="1:14" ht="24" customHeight="1">
      <c r="A21" s="30" t="s">
        <v>7</v>
      </c>
      <c r="B21" s="28"/>
      <c r="C21" s="28"/>
      <c r="D21" s="167">
        <f>SUM(D13:D20)</f>
        <v>75470117</v>
      </c>
      <c r="E21" s="27"/>
      <c r="F21" s="167">
        <f>SUM(F13:F20)</f>
        <v>144405849</v>
      </c>
      <c r="G21" s="27"/>
      <c r="H21" s="167">
        <f>SUM(H13:H20)</f>
        <v>128207345</v>
      </c>
      <c r="I21" s="27"/>
      <c r="J21" s="167">
        <f>SUM(J13:J20)</f>
        <v>13174915</v>
      </c>
      <c r="K21" s="40" t="s">
        <v>54</v>
      </c>
      <c r="L21" s="167">
        <f>SUM(L13:L20)</f>
        <v>20090805</v>
      </c>
      <c r="M21" s="40" t="s">
        <v>54</v>
      </c>
      <c r="N21" s="167">
        <f>SUM(N13:N20)</f>
        <v>24192128</v>
      </c>
    </row>
    <row r="22" spans="1:14" ht="24" customHeight="1">
      <c r="A22" s="30"/>
      <c r="B22" s="28"/>
      <c r="C22" s="28"/>
      <c r="D22" s="6"/>
      <c r="E22" s="27"/>
      <c r="F22" s="6"/>
      <c r="G22" s="27"/>
      <c r="H22" s="6"/>
      <c r="I22" s="27"/>
      <c r="J22" s="165"/>
      <c r="K22" s="40"/>
      <c r="L22" s="6"/>
      <c r="M22" s="40"/>
      <c r="N22" s="6"/>
    </row>
    <row r="23" spans="1:14" ht="24" customHeight="1">
      <c r="A23" s="14" t="s">
        <v>25</v>
      </c>
      <c r="B23" s="28"/>
      <c r="C23" s="28"/>
      <c r="D23" s="6"/>
      <c r="E23" s="27"/>
      <c r="F23" s="6"/>
      <c r="G23" s="27"/>
      <c r="H23" s="6"/>
      <c r="I23" s="27"/>
      <c r="J23" s="165"/>
      <c r="K23" s="40" t="s">
        <v>54</v>
      </c>
      <c r="L23" s="6"/>
      <c r="M23" s="40" t="s">
        <v>54</v>
      </c>
      <c r="N23" s="6"/>
    </row>
    <row r="24" spans="1:14" ht="24" customHeight="1">
      <c r="A24" s="29" t="s">
        <v>128</v>
      </c>
      <c r="B24" s="15">
        <v>18</v>
      </c>
      <c r="C24" s="15"/>
      <c r="D24" s="168">
        <v>8328776</v>
      </c>
      <c r="E24" s="27"/>
      <c r="F24" s="44">
        <v>15583302</v>
      </c>
      <c r="G24" s="27"/>
      <c r="H24" s="44">
        <v>24001596</v>
      </c>
      <c r="I24" s="27"/>
      <c r="J24" s="168">
        <v>368000</v>
      </c>
      <c r="K24" s="40"/>
      <c r="L24" s="44">
        <v>1376000</v>
      </c>
      <c r="M24" s="40"/>
      <c r="N24" s="44">
        <v>4476000</v>
      </c>
    </row>
    <row r="25" spans="1:14" ht="24" customHeight="1">
      <c r="A25" s="29" t="s">
        <v>150</v>
      </c>
      <c r="B25" s="15">
        <v>6.3</v>
      </c>
      <c r="C25" s="15"/>
      <c r="D25" s="168">
        <v>191000000</v>
      </c>
      <c r="E25" s="27"/>
      <c r="F25" s="209">
        <v>0</v>
      </c>
      <c r="G25" s="40"/>
      <c r="H25" s="209">
        <v>0</v>
      </c>
      <c r="I25" s="40"/>
      <c r="J25" s="209">
        <v>0</v>
      </c>
      <c r="K25" s="40"/>
      <c r="L25" s="209">
        <v>0</v>
      </c>
      <c r="M25" s="40"/>
      <c r="N25" s="209">
        <v>0</v>
      </c>
    </row>
    <row r="26" spans="1:14" ht="24" customHeight="1">
      <c r="A26" s="29" t="s">
        <v>117</v>
      </c>
      <c r="B26" s="15">
        <v>19</v>
      </c>
      <c r="C26" s="15"/>
      <c r="D26" s="168">
        <v>4121022</v>
      </c>
      <c r="E26" s="27"/>
      <c r="F26" s="44">
        <v>983437</v>
      </c>
      <c r="G26" s="27"/>
      <c r="H26" s="44">
        <v>1907456</v>
      </c>
      <c r="I26" s="27"/>
      <c r="J26" s="168">
        <v>3118179</v>
      </c>
      <c r="K26" s="40"/>
      <c r="L26" s="209">
        <v>0</v>
      </c>
      <c r="M26" s="40"/>
      <c r="N26" s="209">
        <v>0</v>
      </c>
    </row>
    <row r="27" spans="1:14" ht="24" customHeight="1">
      <c r="A27" s="29" t="s">
        <v>56</v>
      </c>
      <c r="B27" s="15"/>
      <c r="C27" s="15"/>
      <c r="D27" s="169"/>
      <c r="E27" s="27"/>
      <c r="F27" s="70"/>
      <c r="G27" s="27"/>
      <c r="H27" s="70"/>
      <c r="I27" s="27"/>
      <c r="J27" s="169"/>
      <c r="K27" s="40"/>
      <c r="L27" s="70"/>
      <c r="M27" s="40"/>
      <c r="N27" s="70"/>
    </row>
    <row r="28" spans="1:14" ht="24" customHeight="1">
      <c r="A28" s="26" t="s">
        <v>113</v>
      </c>
      <c r="B28" s="15">
        <v>20</v>
      </c>
      <c r="C28" s="15"/>
      <c r="D28" s="165">
        <v>11774486</v>
      </c>
      <c r="E28" s="27"/>
      <c r="F28" s="6">
        <v>10432631</v>
      </c>
      <c r="G28" s="27"/>
      <c r="H28" s="6">
        <v>10356029</v>
      </c>
      <c r="I28" s="27"/>
      <c r="J28" s="165">
        <v>4201422</v>
      </c>
      <c r="K28" s="40"/>
      <c r="L28" s="6">
        <v>3828168</v>
      </c>
      <c r="M28" s="40"/>
      <c r="N28" s="6">
        <v>3937295</v>
      </c>
    </row>
    <row r="29" spans="1:14" ht="24" customHeight="1">
      <c r="A29" s="30" t="s">
        <v>23</v>
      </c>
      <c r="B29" s="28"/>
      <c r="C29" s="28"/>
      <c r="D29" s="47">
        <f>SUM(D24:D28)</f>
        <v>215224284</v>
      </c>
      <c r="E29" s="27"/>
      <c r="F29" s="47">
        <f>SUM(F24:F28)</f>
        <v>26999370</v>
      </c>
      <c r="G29" s="27"/>
      <c r="H29" s="47">
        <f>SUM(H24:H28)</f>
        <v>36265081</v>
      </c>
      <c r="I29" s="27"/>
      <c r="J29" s="47">
        <f>SUM(J24:J28)</f>
        <v>7687601</v>
      </c>
      <c r="K29" s="41" t="s">
        <v>54</v>
      </c>
      <c r="L29" s="47">
        <f>SUM(L24:L28)</f>
        <v>5204168</v>
      </c>
      <c r="M29" s="41" t="s">
        <v>54</v>
      </c>
      <c r="N29" s="47">
        <f>SUM(N24:N28)</f>
        <v>8413295</v>
      </c>
    </row>
    <row r="30" spans="1:14" ht="24" customHeight="1">
      <c r="A30" s="29" t="s">
        <v>8</v>
      </c>
      <c r="B30" s="28"/>
      <c r="C30" s="28"/>
      <c r="D30" s="47">
        <f>D21+D29</f>
        <v>290694401</v>
      </c>
      <c r="E30" s="27"/>
      <c r="F30" s="47">
        <f>F21+F29</f>
        <v>171405219</v>
      </c>
      <c r="G30" s="27"/>
      <c r="H30" s="47">
        <f>H21+H29</f>
        <v>164472426</v>
      </c>
      <c r="I30" s="27"/>
      <c r="J30" s="167">
        <f>J21+J29</f>
        <v>20862516</v>
      </c>
      <c r="K30" s="41" t="s">
        <v>54</v>
      </c>
      <c r="L30" s="47">
        <f>L21+L29</f>
        <v>25294973</v>
      </c>
      <c r="M30" s="41" t="s">
        <v>54</v>
      </c>
      <c r="N30" s="47">
        <f>N21+N29</f>
        <v>32605423</v>
      </c>
    </row>
    <row r="31" spans="1:14" ht="9.65" customHeight="1">
      <c r="A31" s="29"/>
      <c r="B31" s="28"/>
      <c r="C31" s="28"/>
      <c r="D31" s="23"/>
      <c r="E31" s="27"/>
      <c r="F31" s="23"/>
      <c r="G31" s="27"/>
      <c r="H31" s="23"/>
      <c r="I31" s="27"/>
      <c r="J31" s="170"/>
      <c r="K31" s="23"/>
      <c r="L31" s="23"/>
      <c r="M31" s="23"/>
      <c r="N31" s="23"/>
    </row>
    <row r="32" spans="1:14" ht="20">
      <c r="A32" s="29"/>
      <c r="B32" s="28"/>
      <c r="C32" s="28"/>
      <c r="D32" s="23"/>
      <c r="E32" s="27"/>
      <c r="F32" s="23"/>
      <c r="G32" s="27"/>
      <c r="H32" s="23"/>
      <c r="I32" s="27"/>
      <c r="J32" s="170"/>
      <c r="K32" s="23"/>
      <c r="L32" s="23"/>
      <c r="M32" s="23"/>
      <c r="N32" s="23"/>
    </row>
    <row r="33" spans="1:14" ht="20">
      <c r="A33" s="29"/>
      <c r="B33" s="28"/>
      <c r="C33" s="28"/>
      <c r="D33" s="23"/>
      <c r="E33" s="27"/>
      <c r="F33" s="23"/>
      <c r="G33" s="27"/>
      <c r="H33" s="23"/>
      <c r="I33" s="27"/>
      <c r="J33" s="170"/>
      <c r="K33" s="23"/>
      <c r="L33" s="23"/>
      <c r="M33" s="23"/>
      <c r="N33" s="23"/>
    </row>
    <row r="34" spans="1:14" ht="20">
      <c r="A34" s="29"/>
      <c r="B34" s="28"/>
      <c r="C34" s="28"/>
      <c r="D34" s="23"/>
      <c r="E34" s="27"/>
      <c r="F34" s="23"/>
      <c r="G34" s="27"/>
      <c r="H34" s="23"/>
      <c r="I34" s="27"/>
      <c r="J34" s="170"/>
      <c r="K34" s="23"/>
      <c r="L34" s="23"/>
      <c r="M34" s="23"/>
      <c r="N34" s="23"/>
    </row>
    <row r="35" spans="1:14" ht="20">
      <c r="A35" s="29"/>
      <c r="B35" s="28"/>
      <c r="C35" s="28"/>
      <c r="D35" s="23"/>
      <c r="E35" s="27"/>
      <c r="F35" s="23"/>
      <c r="G35" s="27"/>
      <c r="H35" s="23"/>
      <c r="I35" s="27"/>
      <c r="J35" s="170"/>
      <c r="K35" s="23"/>
      <c r="L35" s="23"/>
      <c r="M35" s="23"/>
      <c r="N35" s="23"/>
    </row>
    <row r="36" spans="1:14" ht="20">
      <c r="A36" s="29"/>
      <c r="B36" s="28"/>
      <c r="C36" s="28"/>
      <c r="D36" s="23"/>
      <c r="E36" s="27"/>
      <c r="F36" s="23"/>
      <c r="G36" s="27"/>
      <c r="H36" s="23"/>
      <c r="I36" s="27"/>
      <c r="J36" s="170"/>
      <c r="K36" s="23"/>
      <c r="L36" s="23"/>
      <c r="M36" s="23"/>
      <c r="N36" s="23"/>
    </row>
    <row r="37" spans="1:14" ht="20">
      <c r="A37" s="29"/>
      <c r="B37" s="28"/>
      <c r="C37" s="28"/>
      <c r="D37" s="23"/>
      <c r="E37" s="27"/>
      <c r="F37" s="23"/>
      <c r="G37" s="27"/>
      <c r="H37" s="23"/>
      <c r="I37" s="27"/>
      <c r="J37" s="170"/>
      <c r="K37" s="23"/>
      <c r="L37" s="23"/>
      <c r="M37" s="23"/>
      <c r="N37" s="23"/>
    </row>
    <row r="38" spans="1:14" ht="20">
      <c r="A38" s="29"/>
      <c r="B38" s="28"/>
      <c r="C38" s="28"/>
      <c r="D38" s="23"/>
      <c r="E38" s="27"/>
      <c r="F38" s="23"/>
      <c r="G38" s="27"/>
      <c r="H38" s="23"/>
      <c r="I38" s="27"/>
      <c r="J38" s="170"/>
      <c r="K38" s="23"/>
      <c r="L38" s="23"/>
      <c r="M38" s="23"/>
      <c r="N38" s="23"/>
    </row>
    <row r="39" spans="1:14" ht="20">
      <c r="A39" s="29"/>
      <c r="B39" s="28"/>
      <c r="C39" s="28"/>
      <c r="D39" s="23"/>
      <c r="E39" s="27"/>
      <c r="F39" s="23"/>
      <c r="G39" s="27"/>
      <c r="H39" s="23"/>
      <c r="I39" s="27"/>
      <c r="J39" s="170"/>
      <c r="K39" s="23"/>
      <c r="L39" s="23"/>
      <c r="M39" s="23"/>
      <c r="N39" s="23"/>
    </row>
    <row r="40" spans="1:14" ht="20">
      <c r="A40" s="29"/>
      <c r="B40" s="28"/>
      <c r="C40" s="28"/>
      <c r="D40" s="23"/>
      <c r="E40" s="27"/>
      <c r="F40" s="23"/>
      <c r="G40" s="27"/>
      <c r="H40" s="23"/>
      <c r="I40" s="27"/>
      <c r="J40" s="170"/>
      <c r="K40" s="23"/>
      <c r="L40" s="23"/>
      <c r="M40" s="23"/>
      <c r="N40" s="23"/>
    </row>
    <row r="41" spans="1:14" ht="20">
      <c r="A41" s="29"/>
      <c r="B41" s="28"/>
      <c r="C41" s="28"/>
      <c r="D41" s="23"/>
      <c r="E41" s="27"/>
      <c r="F41" s="23"/>
      <c r="G41" s="27"/>
      <c r="H41" s="23"/>
      <c r="I41" s="27"/>
      <c r="J41" s="170"/>
      <c r="K41" s="23"/>
      <c r="L41" s="23"/>
      <c r="M41" s="23"/>
      <c r="N41" s="23"/>
    </row>
    <row r="42" spans="1:14" ht="20">
      <c r="A42" s="29"/>
      <c r="B42" s="28"/>
      <c r="C42" s="28"/>
      <c r="D42" s="23"/>
      <c r="E42" s="27"/>
      <c r="F42" s="23"/>
      <c r="G42" s="27"/>
      <c r="H42" s="23"/>
      <c r="I42" s="27"/>
      <c r="J42" s="170"/>
      <c r="K42" s="23"/>
      <c r="L42" s="23"/>
      <c r="M42" s="23"/>
      <c r="N42" s="23"/>
    </row>
    <row r="43" spans="1:14" ht="20">
      <c r="A43" s="29"/>
      <c r="B43" s="28"/>
      <c r="C43" s="28"/>
      <c r="D43" s="23"/>
      <c r="E43" s="27"/>
      <c r="F43" s="23"/>
      <c r="G43" s="27"/>
      <c r="H43" s="23"/>
      <c r="I43" s="27"/>
      <c r="J43" s="170"/>
      <c r="K43" s="23"/>
      <c r="L43" s="23"/>
      <c r="M43" s="23"/>
      <c r="N43" s="23"/>
    </row>
    <row r="44" spans="1:14" ht="20">
      <c r="A44" s="29"/>
      <c r="B44" s="28"/>
      <c r="C44" s="28"/>
      <c r="D44" s="23"/>
      <c r="E44" s="27"/>
      <c r="F44" s="23"/>
      <c r="G44" s="27"/>
      <c r="H44" s="23"/>
      <c r="I44" s="27"/>
      <c r="J44" s="170"/>
      <c r="K44" s="23"/>
      <c r="L44" s="23"/>
      <c r="M44" s="23"/>
      <c r="N44" s="23"/>
    </row>
    <row r="45" spans="1:14" ht="20">
      <c r="A45" s="29"/>
      <c r="B45" s="28"/>
      <c r="C45" s="28"/>
      <c r="D45" s="23"/>
      <c r="E45" s="27"/>
      <c r="F45" s="23"/>
      <c r="G45" s="27"/>
      <c r="H45" s="23"/>
      <c r="I45" s="27"/>
      <c r="J45" s="170"/>
      <c r="K45" s="23"/>
      <c r="L45" s="23"/>
      <c r="M45" s="23"/>
      <c r="N45" s="23"/>
    </row>
    <row r="46" spans="1:14" ht="20">
      <c r="A46" s="29"/>
      <c r="B46" s="28"/>
      <c r="C46" s="28"/>
      <c r="D46" s="23"/>
      <c r="E46" s="27"/>
      <c r="F46" s="23"/>
      <c r="G46" s="27"/>
      <c r="H46" s="23"/>
      <c r="I46" s="27"/>
      <c r="J46" s="170"/>
      <c r="K46" s="23"/>
      <c r="L46" s="23"/>
      <c r="M46" s="23"/>
      <c r="N46" s="23"/>
    </row>
    <row r="47" spans="1:14" ht="20">
      <c r="A47" s="29"/>
      <c r="B47" s="28"/>
      <c r="C47" s="28"/>
      <c r="D47" s="23"/>
      <c r="E47" s="27"/>
      <c r="F47" s="23"/>
      <c r="G47" s="27"/>
      <c r="H47" s="23"/>
      <c r="I47" s="27"/>
      <c r="J47" s="170"/>
      <c r="K47" s="23"/>
      <c r="L47" s="23"/>
      <c r="M47" s="23"/>
      <c r="N47" s="23"/>
    </row>
    <row r="48" spans="1:14" ht="20">
      <c r="A48" s="29"/>
      <c r="B48" s="28"/>
      <c r="C48" s="28"/>
      <c r="D48" s="23"/>
      <c r="E48" s="27"/>
      <c r="F48" s="23"/>
      <c r="G48" s="27"/>
      <c r="H48" s="23"/>
      <c r="I48" s="27"/>
      <c r="J48" s="170"/>
      <c r="K48" s="23"/>
      <c r="L48" s="23"/>
      <c r="M48" s="23"/>
      <c r="N48" s="23"/>
    </row>
    <row r="49" spans="1:14" ht="20">
      <c r="A49" s="29"/>
      <c r="B49" s="28"/>
      <c r="C49" s="28"/>
      <c r="D49" s="23"/>
      <c r="E49" s="27"/>
      <c r="F49" s="23"/>
      <c r="G49" s="27"/>
      <c r="H49" s="23"/>
      <c r="I49" s="27"/>
      <c r="J49" s="170"/>
      <c r="K49" s="23"/>
      <c r="L49" s="23"/>
      <c r="M49" s="23"/>
      <c r="N49" s="23"/>
    </row>
    <row r="50" spans="1:14" ht="26">
      <c r="A50" s="260" t="str">
        <f>A1</f>
        <v>บริษัท สเปเชี่ยลตี้ เนเชอรัล โปรดักส์ จำกัด และ บริษัทย่อย</v>
      </c>
      <c r="B50" s="260"/>
      <c r="C50" s="260"/>
      <c r="D50" s="260"/>
      <c r="E50" s="260"/>
      <c r="F50" s="260"/>
      <c r="G50" s="260"/>
      <c r="H50" s="260"/>
      <c r="I50" s="260"/>
      <c r="J50" s="260"/>
      <c r="K50" s="260"/>
      <c r="L50" s="260"/>
      <c r="M50" s="260"/>
      <c r="N50" s="260"/>
    </row>
    <row r="51" spans="1:14" ht="26">
      <c r="A51" s="260" t="s">
        <v>71</v>
      </c>
      <c r="B51" s="260"/>
      <c r="C51" s="260"/>
      <c r="D51" s="260"/>
      <c r="E51" s="260"/>
      <c r="F51" s="260"/>
      <c r="G51" s="260"/>
      <c r="H51" s="260"/>
      <c r="I51" s="260"/>
      <c r="J51" s="260"/>
      <c r="K51" s="260"/>
      <c r="L51" s="260"/>
      <c r="M51" s="260"/>
      <c r="N51" s="260"/>
    </row>
    <row r="52" spans="1:14" ht="26">
      <c r="A52" s="260" t="str">
        <f>A3</f>
        <v>ณ วันที่ 31 ธันวาคม 2565</v>
      </c>
      <c r="B52" s="260"/>
      <c r="C52" s="260"/>
      <c r="D52" s="260"/>
      <c r="E52" s="260"/>
      <c r="F52" s="260"/>
      <c r="G52" s="260"/>
      <c r="H52" s="260"/>
      <c r="I52" s="260"/>
      <c r="J52" s="260"/>
      <c r="K52" s="260"/>
      <c r="L52" s="260"/>
      <c r="M52" s="260"/>
      <c r="N52" s="260"/>
    </row>
    <row r="53" spans="1:14" ht="24" customHeight="1">
      <c r="A53" s="259" t="s">
        <v>66</v>
      </c>
      <c r="B53" s="259"/>
      <c r="C53" s="259"/>
      <c r="D53" s="259"/>
      <c r="E53" s="259"/>
      <c r="F53" s="259"/>
      <c r="G53" s="259"/>
      <c r="H53" s="259"/>
      <c r="I53" s="259"/>
      <c r="J53" s="259"/>
      <c r="K53" s="259"/>
      <c r="L53" s="259"/>
      <c r="M53" s="259"/>
      <c r="N53" s="259"/>
    </row>
    <row r="54" spans="1:14" ht="9" customHeight="1"/>
    <row r="55" spans="1:14" ht="24" customHeight="1">
      <c r="B55" s="240" t="s">
        <v>32</v>
      </c>
      <c r="C55" s="240"/>
      <c r="D55" s="257" t="s">
        <v>0</v>
      </c>
      <c r="E55" s="257"/>
      <c r="F55" s="257"/>
      <c r="G55" s="257"/>
      <c r="H55" s="257"/>
      <c r="I55" s="257"/>
      <c r="J55" s="257" t="s">
        <v>30</v>
      </c>
      <c r="K55" s="257"/>
      <c r="L55" s="257"/>
      <c r="M55" s="257"/>
      <c r="N55" s="257"/>
    </row>
    <row r="56" spans="1:14" ht="24" customHeight="1">
      <c r="B56" s="240"/>
      <c r="C56" s="240"/>
      <c r="D56" s="240" t="s">
        <v>36</v>
      </c>
      <c r="E56" s="13"/>
      <c r="F56" s="240" t="s">
        <v>36</v>
      </c>
      <c r="H56" s="240" t="s">
        <v>36</v>
      </c>
      <c r="J56" s="240" t="s">
        <v>36</v>
      </c>
      <c r="K56" s="13"/>
      <c r="L56" s="240" t="s">
        <v>36</v>
      </c>
      <c r="N56" s="240" t="s">
        <v>36</v>
      </c>
    </row>
    <row r="57" spans="1:14" ht="24" customHeight="1">
      <c r="B57" s="240"/>
      <c r="C57" s="240"/>
      <c r="D57" s="240" t="s">
        <v>37</v>
      </c>
      <c r="E57" s="13"/>
      <c r="F57" s="240" t="s">
        <v>37</v>
      </c>
      <c r="H57" s="240" t="s">
        <v>126</v>
      </c>
      <c r="J57" s="240" t="s">
        <v>37</v>
      </c>
      <c r="K57" s="13"/>
      <c r="L57" s="240" t="s">
        <v>37</v>
      </c>
      <c r="N57" s="240" t="s">
        <v>126</v>
      </c>
    </row>
    <row r="58" spans="1:14" ht="24" customHeight="1">
      <c r="B58" s="240"/>
      <c r="C58" s="240"/>
      <c r="D58" s="239">
        <v>2565</v>
      </c>
      <c r="E58" s="13"/>
      <c r="F58" s="239">
        <v>2564</v>
      </c>
      <c r="H58" s="239">
        <v>2564</v>
      </c>
      <c r="J58" s="239">
        <v>2565</v>
      </c>
      <c r="K58" s="13"/>
      <c r="L58" s="239">
        <v>2564</v>
      </c>
      <c r="N58" s="239">
        <v>2564</v>
      </c>
    </row>
    <row r="59" spans="1:14" ht="24" customHeight="1">
      <c r="B59" s="240"/>
      <c r="C59" s="240"/>
      <c r="D59" s="239"/>
      <c r="E59" s="13"/>
      <c r="F59" s="256" t="s">
        <v>136</v>
      </c>
      <c r="G59" s="256"/>
      <c r="H59" s="256"/>
      <c r="J59" s="239"/>
      <c r="K59" s="13"/>
      <c r="L59" s="239" t="s">
        <v>130</v>
      </c>
      <c r="N59" s="239" t="s">
        <v>130</v>
      </c>
    </row>
    <row r="60" spans="1:14" ht="24" customHeight="1">
      <c r="A60" s="240" t="s">
        <v>167</v>
      </c>
      <c r="B60" s="240"/>
      <c r="C60" s="240"/>
      <c r="D60" s="24"/>
      <c r="E60" s="24"/>
      <c r="F60" s="24"/>
      <c r="G60" s="24"/>
      <c r="H60" s="24"/>
      <c r="I60" s="24"/>
      <c r="J60" s="163"/>
      <c r="K60" s="24"/>
      <c r="L60" s="24"/>
      <c r="M60" s="24"/>
      <c r="N60" s="24"/>
    </row>
    <row r="61" spans="1:14" ht="24" customHeight="1">
      <c r="A61" s="14" t="s">
        <v>46</v>
      </c>
      <c r="B61" s="22"/>
      <c r="C61" s="22"/>
      <c r="D61" s="22"/>
      <c r="E61" s="22"/>
      <c r="F61" s="22"/>
      <c r="G61" s="22"/>
      <c r="H61" s="22"/>
      <c r="I61" s="22"/>
      <c r="J61" s="164"/>
      <c r="K61" s="22"/>
      <c r="L61" s="22"/>
      <c r="M61" s="22"/>
      <c r="N61" s="22"/>
    </row>
    <row r="62" spans="1:14" ht="24" customHeight="1">
      <c r="A62" s="22" t="s">
        <v>28</v>
      </c>
      <c r="B62" s="28"/>
      <c r="C62" s="22"/>
      <c r="D62" s="22"/>
      <c r="E62" s="22"/>
      <c r="F62" s="22"/>
      <c r="G62" s="22"/>
      <c r="H62" s="22"/>
      <c r="I62" s="22"/>
      <c r="J62" s="164"/>
      <c r="K62" s="22"/>
      <c r="L62" s="22"/>
      <c r="M62" s="22"/>
      <c r="N62" s="22"/>
    </row>
    <row r="63" spans="1:14" ht="24" customHeight="1">
      <c r="A63" s="29" t="s">
        <v>9</v>
      </c>
      <c r="B63" s="29"/>
      <c r="C63" s="29"/>
      <c r="D63" s="48"/>
      <c r="E63" s="22"/>
      <c r="F63" s="22"/>
      <c r="G63" s="22"/>
      <c r="H63" s="22"/>
      <c r="I63" s="22"/>
      <c r="J63" s="164"/>
      <c r="K63" s="22"/>
      <c r="L63" s="22"/>
      <c r="M63" s="22"/>
      <c r="N63" s="22"/>
    </row>
    <row r="64" spans="1:14" ht="24" customHeight="1" thickBot="1">
      <c r="A64" s="26" t="s">
        <v>140</v>
      </c>
      <c r="B64" s="29">
        <v>21</v>
      </c>
      <c r="C64" s="31"/>
      <c r="D64" s="114">
        <v>300000000</v>
      </c>
      <c r="E64" s="27"/>
      <c r="F64" s="6"/>
      <c r="G64" s="28"/>
      <c r="H64" s="6"/>
      <c r="I64" s="28"/>
      <c r="J64" s="114">
        <v>300000000</v>
      </c>
      <c r="K64" s="27"/>
      <c r="L64" s="6"/>
      <c r="M64" s="27"/>
      <c r="N64" s="6"/>
    </row>
    <row r="65" spans="1:14" ht="24" customHeight="1" thickTop="1" thickBot="1">
      <c r="A65" s="26" t="s">
        <v>129</v>
      </c>
      <c r="B65" s="31"/>
      <c r="C65" s="31"/>
      <c r="D65" s="6"/>
      <c r="E65" s="27"/>
      <c r="F65" s="114">
        <v>148000000</v>
      </c>
      <c r="G65" s="28"/>
      <c r="H65" s="114">
        <v>148000000</v>
      </c>
      <c r="I65" s="28"/>
      <c r="J65" s="6"/>
      <c r="K65" s="27"/>
      <c r="L65" s="114">
        <v>148000000</v>
      </c>
      <c r="M65" s="27"/>
      <c r="N65" s="114">
        <v>148000000</v>
      </c>
    </row>
    <row r="66" spans="1:14" ht="9" customHeight="1" thickTop="1">
      <c r="A66" s="26"/>
      <c r="B66" s="28"/>
      <c r="C66" s="28"/>
      <c r="D66" s="115"/>
      <c r="E66" s="28"/>
      <c r="F66" s="115"/>
      <c r="G66" s="115"/>
      <c r="H66" s="115"/>
      <c r="I66" s="28"/>
      <c r="J66" s="171"/>
      <c r="K66" s="28"/>
      <c r="L66" s="115"/>
      <c r="M66" s="115"/>
      <c r="N66" s="115"/>
    </row>
    <row r="67" spans="1:14" ht="24" customHeight="1">
      <c r="A67" s="29" t="s">
        <v>35</v>
      </c>
      <c r="B67" s="29"/>
      <c r="C67" s="29"/>
      <c r="D67" s="27"/>
      <c r="E67" s="27"/>
      <c r="F67" s="27"/>
      <c r="G67" s="27"/>
      <c r="H67" s="27"/>
      <c r="I67" s="27"/>
      <c r="J67" s="172"/>
      <c r="K67" s="27"/>
      <c r="L67" s="27"/>
      <c r="M67" s="27"/>
      <c r="N67" s="27"/>
    </row>
    <row r="68" spans="1:14" ht="24" customHeight="1">
      <c r="A68" s="26" t="s">
        <v>140</v>
      </c>
      <c r="B68" s="29"/>
      <c r="C68" s="29"/>
      <c r="D68" s="27"/>
      <c r="E68" s="27"/>
      <c r="F68" s="27"/>
      <c r="G68" s="27"/>
      <c r="H68" s="27"/>
      <c r="I68" s="27"/>
      <c r="J68" s="172"/>
      <c r="K68" s="27"/>
      <c r="L68" s="27"/>
      <c r="M68" s="27"/>
      <c r="N68" s="27"/>
    </row>
    <row r="69" spans="1:14" ht="24" customHeight="1">
      <c r="A69" s="26" t="s">
        <v>82</v>
      </c>
      <c r="B69" s="29"/>
      <c r="C69" s="29"/>
      <c r="D69" s="172">
        <v>300000000</v>
      </c>
      <c r="E69" s="23"/>
      <c r="F69" s="208"/>
      <c r="G69" s="115"/>
      <c r="H69" s="208"/>
      <c r="I69" s="115"/>
      <c r="J69" s="172">
        <v>300000000</v>
      </c>
      <c r="K69" s="23"/>
      <c r="L69" s="208"/>
      <c r="M69" s="23"/>
      <c r="N69" s="208"/>
    </row>
    <row r="70" spans="1:14" ht="24" customHeight="1">
      <c r="A70" s="26" t="s">
        <v>129</v>
      </c>
      <c r="B70" s="29"/>
      <c r="C70" s="29"/>
      <c r="D70" s="27"/>
      <c r="E70" s="27"/>
      <c r="F70" s="27"/>
      <c r="G70" s="27"/>
      <c r="H70" s="27"/>
      <c r="I70" s="27"/>
      <c r="J70" s="172"/>
      <c r="K70" s="27"/>
      <c r="L70" s="27"/>
      <c r="M70" s="27"/>
      <c r="N70" s="27"/>
    </row>
    <row r="71" spans="1:14" ht="24" customHeight="1">
      <c r="A71" s="26" t="s">
        <v>82</v>
      </c>
      <c r="B71" s="29"/>
      <c r="C71" s="29"/>
      <c r="D71" s="208"/>
      <c r="E71" s="23"/>
      <c r="F71" s="27">
        <v>148000000</v>
      </c>
      <c r="G71" s="115"/>
      <c r="H71" s="27">
        <v>148000000</v>
      </c>
      <c r="I71" s="115"/>
      <c r="J71" s="208"/>
      <c r="K71" s="23"/>
      <c r="L71" s="172">
        <f>L65</f>
        <v>148000000</v>
      </c>
      <c r="M71" s="23"/>
      <c r="N71" s="172">
        <f>N65</f>
        <v>148000000</v>
      </c>
    </row>
    <row r="72" spans="1:14" ht="24" customHeight="1">
      <c r="A72" s="22" t="s">
        <v>108</v>
      </c>
      <c r="B72" s="28"/>
      <c r="C72" s="31"/>
      <c r="D72" s="23">
        <v>46550000</v>
      </c>
      <c r="E72" s="23"/>
      <c r="F72" s="23">
        <v>46550000</v>
      </c>
      <c r="G72" s="23"/>
      <c r="H72" s="23">
        <v>46550000</v>
      </c>
      <c r="I72" s="23"/>
      <c r="J72" s="23">
        <v>46550000</v>
      </c>
      <c r="K72" s="23"/>
      <c r="L72" s="23">
        <v>46550000</v>
      </c>
      <c r="M72" s="23"/>
      <c r="N72" s="23">
        <v>46550000</v>
      </c>
    </row>
    <row r="73" spans="1:14" ht="24" customHeight="1">
      <c r="A73" s="22" t="s">
        <v>152</v>
      </c>
      <c r="B73" s="28">
        <v>5</v>
      </c>
      <c r="C73" s="31"/>
      <c r="D73" s="23">
        <v>-1459276</v>
      </c>
      <c r="E73" s="23"/>
      <c r="F73" s="208">
        <v>0</v>
      </c>
      <c r="G73" s="23"/>
      <c r="H73" s="208">
        <v>0</v>
      </c>
      <c r="I73" s="23"/>
      <c r="J73" s="208">
        <v>0</v>
      </c>
      <c r="K73" s="23"/>
      <c r="L73" s="208">
        <v>0</v>
      </c>
      <c r="M73" s="23"/>
      <c r="N73" s="208">
        <v>0</v>
      </c>
    </row>
    <row r="74" spans="1:14" ht="24" customHeight="1">
      <c r="A74" s="22" t="s">
        <v>10</v>
      </c>
      <c r="B74" s="15"/>
      <c r="C74" s="15"/>
      <c r="D74" s="27"/>
      <c r="E74" s="27"/>
      <c r="F74" s="27"/>
      <c r="G74" s="27"/>
      <c r="H74" s="27"/>
      <c r="I74" s="27"/>
      <c r="J74" s="172"/>
      <c r="K74" s="27"/>
      <c r="L74" s="27"/>
      <c r="M74" s="27"/>
      <c r="N74" s="27"/>
    </row>
    <row r="75" spans="1:14" ht="24" customHeight="1">
      <c r="A75" s="29" t="s">
        <v>11</v>
      </c>
      <c r="B75" s="15"/>
      <c r="C75" s="15"/>
      <c r="D75" s="27"/>
      <c r="E75" s="27"/>
      <c r="F75" s="27"/>
      <c r="G75" s="27"/>
      <c r="H75" s="27"/>
      <c r="I75" s="27"/>
      <c r="J75" s="172"/>
      <c r="K75" s="27"/>
      <c r="L75" s="27"/>
      <c r="M75" s="27"/>
      <c r="N75" s="27"/>
    </row>
    <row r="76" spans="1:14" ht="24" customHeight="1">
      <c r="A76" s="26" t="s">
        <v>38</v>
      </c>
      <c r="B76" s="28">
        <v>22</v>
      </c>
      <c r="C76" s="15"/>
      <c r="D76" s="6">
        <v>14800000</v>
      </c>
      <c r="E76" s="27"/>
      <c r="F76" s="6">
        <v>2968082</v>
      </c>
      <c r="G76" s="27"/>
      <c r="H76" s="6">
        <v>2805282</v>
      </c>
      <c r="I76" s="27"/>
      <c r="J76" s="165">
        <v>14800000</v>
      </c>
      <c r="K76" s="27"/>
      <c r="L76" s="6">
        <v>2968082</v>
      </c>
      <c r="M76" s="27"/>
      <c r="N76" s="6">
        <v>2805282</v>
      </c>
    </row>
    <row r="77" spans="1:14" ht="24" customHeight="1">
      <c r="A77" s="29" t="s">
        <v>27</v>
      </c>
      <c r="B77" s="15"/>
      <c r="C77" s="15"/>
      <c r="D77" s="6">
        <v>43823157</v>
      </c>
      <c r="E77" s="23"/>
      <c r="F77" s="6">
        <v>303695166</v>
      </c>
      <c r="G77" s="27"/>
      <c r="H77" s="6">
        <v>137292680</v>
      </c>
      <c r="I77" s="27"/>
      <c r="J77" s="165">
        <v>9818656</v>
      </c>
      <c r="K77" s="23"/>
      <c r="L77" s="6">
        <v>96265790</v>
      </c>
      <c r="M77" s="23"/>
      <c r="N77" s="6">
        <v>44995927</v>
      </c>
    </row>
    <row r="78" spans="1:14" ht="24" customHeight="1">
      <c r="A78" s="22" t="s">
        <v>53</v>
      </c>
      <c r="B78" s="28">
        <v>22</v>
      </c>
      <c r="C78" s="15"/>
      <c r="D78" s="43">
        <v>1415573</v>
      </c>
      <c r="E78" s="27"/>
      <c r="F78" s="43">
        <v>1141624</v>
      </c>
      <c r="G78" s="27"/>
      <c r="H78" s="43">
        <v>321412</v>
      </c>
      <c r="I78" s="27"/>
      <c r="J78" s="220">
        <v>269915</v>
      </c>
      <c r="K78" s="9"/>
      <c r="L78" s="75">
        <v>201008</v>
      </c>
      <c r="M78" s="9"/>
      <c r="N78" s="75">
        <v>-183948</v>
      </c>
    </row>
    <row r="79" spans="1:14" ht="24" customHeight="1">
      <c r="A79" s="25" t="s">
        <v>174</v>
      </c>
      <c r="B79" s="15"/>
      <c r="C79" s="15"/>
      <c r="D79" s="6">
        <f>SUM(D69:D78)</f>
        <v>405129454</v>
      </c>
      <c r="E79" s="27"/>
      <c r="F79" s="6">
        <f>SUM(F71:F78)</f>
        <v>502354872</v>
      </c>
      <c r="G79" s="27"/>
      <c r="H79" s="6">
        <f>SUM(H71:H78)</f>
        <v>334969374</v>
      </c>
      <c r="I79" s="27"/>
      <c r="J79" s="165">
        <f>SUM(J69:J78)</f>
        <v>371438571</v>
      </c>
      <c r="K79" s="27"/>
      <c r="L79" s="165">
        <f>SUM(L69:L78)</f>
        <v>293984880</v>
      </c>
      <c r="M79" s="27"/>
      <c r="N79" s="165">
        <f>SUM(N69:N78)</f>
        <v>242167261</v>
      </c>
    </row>
    <row r="80" spans="1:14" ht="24" customHeight="1">
      <c r="A80" s="14" t="s">
        <v>168</v>
      </c>
      <c r="B80" s="28"/>
      <c r="C80" s="15"/>
    </row>
    <row r="81" spans="1:14" ht="24" customHeight="1">
      <c r="A81" s="139" t="s">
        <v>169</v>
      </c>
      <c r="B81" s="28"/>
      <c r="C81" s="15"/>
      <c r="D81" s="208">
        <v>0</v>
      </c>
      <c r="E81" s="27"/>
      <c r="F81" s="6">
        <v>54571484</v>
      </c>
      <c r="G81" s="27"/>
      <c r="H81" s="6">
        <v>13208822</v>
      </c>
      <c r="I81" s="27"/>
      <c r="J81" s="208">
        <v>0</v>
      </c>
      <c r="K81" s="23"/>
      <c r="L81" s="209">
        <v>0</v>
      </c>
      <c r="M81" s="23"/>
      <c r="N81" s="209">
        <v>0</v>
      </c>
    </row>
    <row r="82" spans="1:14" ht="24" customHeight="1">
      <c r="A82" s="22" t="s">
        <v>88</v>
      </c>
      <c r="B82" s="15"/>
      <c r="C82" s="15"/>
      <c r="D82" s="137">
        <v>16658092</v>
      </c>
      <c r="E82" s="27"/>
      <c r="F82" s="137">
        <v>21860186</v>
      </c>
      <c r="G82" s="27"/>
      <c r="H82" s="137">
        <v>4640927</v>
      </c>
      <c r="I82" s="27"/>
      <c r="J82" s="173">
        <v>0</v>
      </c>
      <c r="K82" s="27"/>
      <c r="L82" s="152">
        <v>0</v>
      </c>
      <c r="M82" s="27"/>
      <c r="N82" s="152">
        <v>0</v>
      </c>
    </row>
    <row r="83" spans="1:14" ht="24" customHeight="1">
      <c r="A83" s="25" t="s">
        <v>47</v>
      </c>
      <c r="B83" s="15"/>
      <c r="C83" s="15"/>
      <c r="D83" s="165">
        <f>SUM(D79:D82)</f>
        <v>421787546</v>
      </c>
      <c r="E83" s="27"/>
      <c r="F83" s="165">
        <f>SUM(F79:F82)</f>
        <v>578786542</v>
      </c>
      <c r="G83" s="27"/>
      <c r="H83" s="165">
        <f>SUM(H79:H82)</f>
        <v>352819123</v>
      </c>
      <c r="I83" s="27"/>
      <c r="J83" s="165">
        <f>SUM(J79:J82)</f>
        <v>371438571</v>
      </c>
      <c r="K83" s="27"/>
      <c r="L83" s="165">
        <f>SUM(L79:L82)</f>
        <v>293984880</v>
      </c>
      <c r="M83" s="27"/>
      <c r="N83" s="165">
        <f>SUM(N79:N82)</f>
        <v>242167261</v>
      </c>
    </row>
    <row r="84" spans="1:14" ht="24" customHeight="1" thickBot="1">
      <c r="A84" s="13" t="s">
        <v>48</v>
      </c>
      <c r="B84" s="32"/>
      <c r="C84" s="32"/>
      <c r="D84" s="16">
        <f>D30+D83</f>
        <v>712481947</v>
      </c>
      <c r="E84" s="23"/>
      <c r="F84" s="16">
        <f>F30+F83</f>
        <v>750191761</v>
      </c>
      <c r="G84" s="27"/>
      <c r="H84" s="16">
        <f>H30+H83</f>
        <v>517291549</v>
      </c>
      <c r="I84" s="27"/>
      <c r="J84" s="174">
        <f>J30+J79</f>
        <v>392301087</v>
      </c>
      <c r="K84" s="23"/>
      <c r="L84" s="16">
        <f>L30+L79</f>
        <v>319279853</v>
      </c>
      <c r="M84" s="23"/>
      <c r="N84" s="16">
        <f>N30+N79</f>
        <v>274772684</v>
      </c>
    </row>
    <row r="85" spans="1:14" ht="24" customHeight="1" thickTop="1">
      <c r="A85" s="13"/>
      <c r="B85" s="32"/>
      <c r="C85" s="32"/>
      <c r="D85" s="6"/>
      <c r="E85" s="23"/>
      <c r="F85" s="6"/>
      <c r="G85" s="27"/>
      <c r="H85" s="6"/>
      <c r="I85" s="27"/>
      <c r="J85" s="165"/>
      <c r="K85" s="23"/>
      <c r="L85" s="6"/>
      <c r="M85" s="23"/>
      <c r="N85" s="6"/>
    </row>
    <row r="86" spans="1:14" ht="24" customHeight="1">
      <c r="A86" s="13"/>
      <c r="B86" s="32"/>
      <c r="C86" s="32"/>
      <c r="D86" s="6"/>
      <c r="E86" s="23"/>
      <c r="F86" s="6"/>
      <c r="G86" s="27"/>
      <c r="H86" s="6"/>
      <c r="I86" s="27"/>
      <c r="J86" s="165"/>
      <c r="K86" s="23"/>
      <c r="L86" s="6"/>
      <c r="M86" s="23"/>
      <c r="N86" s="6"/>
    </row>
    <row r="87" spans="1:14" ht="24" customHeight="1">
      <c r="A87" s="13"/>
      <c r="B87" s="32"/>
      <c r="C87" s="32"/>
      <c r="D87" s="6"/>
      <c r="E87" s="23"/>
      <c r="F87" s="6"/>
      <c r="G87" s="27"/>
      <c r="H87" s="6"/>
      <c r="I87" s="27"/>
      <c r="J87" s="165"/>
      <c r="K87" s="23"/>
      <c r="L87" s="6"/>
      <c r="M87" s="23"/>
      <c r="N87" s="6"/>
    </row>
    <row r="88" spans="1:14" ht="24" customHeight="1">
      <c r="A88" s="13"/>
      <c r="B88" s="32"/>
      <c r="C88" s="32"/>
      <c r="D88" s="6"/>
      <c r="E88" s="23"/>
      <c r="F88" s="6"/>
      <c r="G88" s="27"/>
      <c r="H88" s="6"/>
      <c r="I88" s="27"/>
      <c r="J88" s="165"/>
      <c r="K88" s="23"/>
      <c r="L88" s="6"/>
      <c r="M88" s="23"/>
      <c r="N88" s="6"/>
    </row>
    <row r="89" spans="1:14" ht="24" customHeight="1">
      <c r="A89" s="13"/>
      <c r="B89" s="32"/>
      <c r="C89" s="32"/>
      <c r="D89" s="6"/>
      <c r="E89" s="23"/>
      <c r="F89" s="6"/>
      <c r="G89" s="27"/>
      <c r="H89" s="6"/>
      <c r="I89" s="27"/>
      <c r="J89" s="165"/>
      <c r="K89" s="23"/>
      <c r="L89" s="6"/>
      <c r="M89" s="23"/>
      <c r="N89" s="6"/>
    </row>
    <row r="90" spans="1:14" ht="24" customHeight="1">
      <c r="A90" s="13"/>
      <c r="B90" s="32"/>
      <c r="C90" s="32"/>
      <c r="D90" s="6"/>
      <c r="E90" s="23"/>
      <c r="F90" s="6"/>
      <c r="G90" s="27"/>
      <c r="H90" s="6"/>
      <c r="I90" s="27"/>
      <c r="J90" s="165"/>
      <c r="K90" s="23"/>
      <c r="L90" s="6"/>
      <c r="M90" s="23"/>
      <c r="N90" s="6"/>
    </row>
    <row r="91" spans="1:14" ht="24" customHeight="1">
      <c r="B91" s="22"/>
      <c r="C91" s="22"/>
      <c r="D91" s="222"/>
      <c r="E91" s="34"/>
      <c r="F91" s="5"/>
      <c r="G91" s="34"/>
      <c r="H91" s="5"/>
      <c r="I91" s="34"/>
      <c r="J91" s="221"/>
      <c r="K91" s="34"/>
      <c r="L91" s="221"/>
      <c r="M91" s="221"/>
      <c r="N91" s="221"/>
    </row>
    <row r="95" spans="1:14" ht="24" customHeight="1">
      <c r="D95" s="105"/>
      <c r="E95" s="105"/>
      <c r="F95" s="105"/>
      <c r="G95" s="105"/>
      <c r="H95" s="105"/>
      <c r="I95" s="105"/>
      <c r="J95" s="105"/>
      <c r="K95" s="105"/>
      <c r="L95" s="105"/>
      <c r="M95" s="105"/>
      <c r="N95" s="105"/>
    </row>
    <row r="96" spans="1:14" ht="24" customHeight="1">
      <c r="A96" s="36" t="s">
        <v>79</v>
      </c>
    </row>
  </sheetData>
  <mergeCells count="14">
    <mergeCell ref="A1:N1"/>
    <mergeCell ref="A2:N2"/>
    <mergeCell ref="A3:N3"/>
    <mergeCell ref="D6:I6"/>
    <mergeCell ref="J6:N6"/>
    <mergeCell ref="A4:N4"/>
    <mergeCell ref="F10:H10"/>
    <mergeCell ref="F59:H59"/>
    <mergeCell ref="D55:I55"/>
    <mergeCell ref="J55:N55"/>
    <mergeCell ref="A50:N50"/>
    <mergeCell ref="A51:N51"/>
    <mergeCell ref="A52:N52"/>
    <mergeCell ref="A53:N53"/>
  </mergeCells>
  <pageMargins left="0.8" right="0.3" top="1" bottom="0.5" header="0.5" footer="0.3"/>
  <pageSetup paperSize="9" scale="7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EB085-366E-47E8-8648-611D2CA5B047}">
  <sheetPr codeName="Sheet3">
    <tabColor rgb="FF00B050"/>
  </sheetPr>
  <dimension ref="A1:O103"/>
  <sheetViews>
    <sheetView showGridLines="0" topLeftCell="C10" zoomScale="85" zoomScaleNormal="85" zoomScaleSheetLayoutView="100" workbookViewId="0">
      <selection activeCell="F24" sqref="F24"/>
    </sheetView>
  </sheetViews>
  <sheetFormatPr defaultColWidth="9.09765625" defaultRowHeight="24" customHeight="1"/>
  <cols>
    <col min="1" max="1" width="17.09765625" style="50" hidden="1" customWidth="1"/>
    <col min="2" max="2" width="1.8984375" style="4" hidden="1" customWidth="1"/>
    <col min="3" max="3" width="61" style="50" customWidth="1"/>
    <col min="4" max="4" width="8.69921875" style="4" customWidth="1"/>
    <col min="5" max="5" width="1.69921875" style="4" customWidth="1"/>
    <col min="6" max="6" width="14.69921875" style="4" customWidth="1"/>
    <col min="7" max="7" width="2.69921875" style="4" customWidth="1"/>
    <col min="8" max="8" width="13.8984375" style="4" customWidth="1"/>
    <col min="9" max="9" width="2.69921875" style="4" customWidth="1"/>
    <col min="10" max="10" width="14.69921875" style="4" customWidth="1"/>
    <col min="11" max="11" width="2.69921875" style="4" customWidth="1"/>
    <col min="12" max="12" width="14.69921875" style="4" customWidth="1"/>
    <col min="13" max="13" width="12.09765625" style="4" bestFit="1" customWidth="1"/>
    <col min="14" max="14" width="16.19921875" style="4" bestFit="1" customWidth="1"/>
    <col min="15" max="15" width="12.09765625" style="4" bestFit="1" customWidth="1"/>
    <col min="16" max="16384" width="9.09765625" style="4"/>
  </cols>
  <sheetData>
    <row r="1" spans="1:15" ht="26">
      <c r="C1" s="261" t="str">
        <f>งบดุล!A1</f>
        <v>บริษัท สเปเชี่ยลตี้ เนเชอรัล โปรดักส์ จำกัด และ บริษัทย่อย</v>
      </c>
      <c r="D1" s="261"/>
      <c r="E1" s="261"/>
      <c r="F1" s="261"/>
      <c r="G1" s="261"/>
      <c r="H1" s="261"/>
      <c r="I1" s="261"/>
      <c r="J1" s="261"/>
      <c r="K1" s="261"/>
      <c r="L1" s="261"/>
    </row>
    <row r="2" spans="1:15" ht="24" customHeight="1">
      <c r="C2" s="261" t="s">
        <v>87</v>
      </c>
      <c r="D2" s="261"/>
      <c r="E2" s="261"/>
      <c r="F2" s="261"/>
      <c r="G2" s="261"/>
      <c r="H2" s="261"/>
      <c r="I2" s="261"/>
      <c r="J2" s="261"/>
      <c r="K2" s="261"/>
      <c r="L2" s="261"/>
    </row>
    <row r="3" spans="1:15" ht="26">
      <c r="C3" s="261" t="s">
        <v>178</v>
      </c>
      <c r="D3" s="261"/>
      <c r="E3" s="261"/>
      <c r="F3" s="261"/>
      <c r="G3" s="261"/>
      <c r="H3" s="261"/>
      <c r="I3" s="261"/>
      <c r="J3" s="261"/>
      <c r="K3" s="261"/>
      <c r="L3" s="261"/>
    </row>
    <row r="4" spans="1:15" ht="24" customHeight="1">
      <c r="C4" s="262" t="s">
        <v>67</v>
      </c>
      <c r="D4" s="262"/>
      <c r="E4" s="262"/>
      <c r="F4" s="262"/>
      <c r="G4" s="262"/>
      <c r="H4" s="262"/>
      <c r="I4" s="262"/>
      <c r="J4" s="262"/>
      <c r="K4" s="262"/>
      <c r="L4" s="262"/>
    </row>
    <row r="5" spans="1:15" ht="6" customHeight="1">
      <c r="C5" s="241"/>
      <c r="D5" s="241"/>
      <c r="E5" s="241"/>
      <c r="F5" s="241"/>
      <c r="G5" s="241"/>
      <c r="H5" s="241"/>
      <c r="I5" s="241"/>
      <c r="J5" s="241"/>
      <c r="K5" s="241"/>
      <c r="L5" s="241"/>
    </row>
    <row r="6" spans="1:15" ht="24" customHeight="1">
      <c r="D6" s="241" t="s">
        <v>32</v>
      </c>
      <c r="E6" s="51"/>
      <c r="F6" s="263" t="s">
        <v>0</v>
      </c>
      <c r="G6" s="263"/>
      <c r="H6" s="263"/>
      <c r="I6" s="263"/>
      <c r="J6" s="264" t="s">
        <v>30</v>
      </c>
      <c r="K6" s="264"/>
      <c r="L6" s="264"/>
    </row>
    <row r="7" spans="1:15" ht="21" customHeight="1">
      <c r="A7" s="52" t="s">
        <v>58</v>
      </c>
      <c r="E7" s="53"/>
      <c r="F7" s="54" t="s">
        <v>131</v>
      </c>
      <c r="G7" s="55"/>
      <c r="H7" s="54" t="s">
        <v>121</v>
      </c>
      <c r="I7" s="56"/>
      <c r="J7" s="54" t="s">
        <v>131</v>
      </c>
      <c r="K7" s="55"/>
      <c r="L7" s="54" t="s">
        <v>121</v>
      </c>
    </row>
    <row r="8" spans="1:15" ht="24" customHeight="1">
      <c r="A8" s="52"/>
      <c r="E8" s="53"/>
      <c r="F8" s="54"/>
      <c r="G8" s="55"/>
      <c r="H8" s="54" t="s">
        <v>136</v>
      </c>
      <c r="I8" s="56"/>
      <c r="J8" s="54"/>
      <c r="K8" s="55"/>
      <c r="L8" s="239" t="s">
        <v>130</v>
      </c>
    </row>
    <row r="9" spans="1:15" ht="24" customHeight="1">
      <c r="A9" s="57"/>
      <c r="C9" s="50" t="s">
        <v>69</v>
      </c>
      <c r="D9" s="51"/>
      <c r="E9" s="53"/>
      <c r="F9" s="58"/>
      <c r="G9" s="53"/>
      <c r="H9" s="53"/>
      <c r="I9" s="53"/>
      <c r="J9" s="102"/>
      <c r="K9" s="53"/>
      <c r="L9" s="53"/>
    </row>
    <row r="10" spans="1:15" ht="24" customHeight="1">
      <c r="C10" s="59" t="s">
        <v>85</v>
      </c>
      <c r="D10" s="51"/>
      <c r="E10" s="53"/>
      <c r="F10" s="60">
        <v>488733876</v>
      </c>
      <c r="G10" s="61"/>
      <c r="H10" s="60">
        <v>706226324</v>
      </c>
      <c r="I10" s="61"/>
      <c r="J10" s="60">
        <v>132981093</v>
      </c>
      <c r="K10" s="61"/>
      <c r="L10" s="60">
        <v>203910352</v>
      </c>
      <c r="N10" s="68"/>
      <c r="O10" s="89"/>
    </row>
    <row r="11" spans="1:15" ht="24" customHeight="1">
      <c r="C11" s="59" t="s">
        <v>72</v>
      </c>
      <c r="D11" s="51"/>
      <c r="E11" s="53"/>
      <c r="F11" s="60">
        <v>4266673</v>
      </c>
      <c r="G11" s="61"/>
      <c r="H11" s="60">
        <v>2182004</v>
      </c>
      <c r="I11" s="61"/>
      <c r="J11" s="60">
        <v>6976053</v>
      </c>
      <c r="K11" s="61"/>
      <c r="L11" s="60">
        <v>2948869</v>
      </c>
      <c r="N11" s="215"/>
    </row>
    <row r="12" spans="1:15" ht="24" customHeight="1">
      <c r="C12" s="59" t="s">
        <v>12</v>
      </c>
      <c r="D12" s="51"/>
      <c r="E12" s="53"/>
      <c r="F12" s="60">
        <v>9655685</v>
      </c>
      <c r="G12" s="61"/>
      <c r="H12" s="60">
        <v>7565095</v>
      </c>
      <c r="I12" s="61"/>
      <c r="J12" s="60">
        <v>2459793</v>
      </c>
      <c r="K12" s="61"/>
      <c r="L12" s="60">
        <v>2952935</v>
      </c>
      <c r="N12" s="215"/>
    </row>
    <row r="13" spans="1:15" ht="24" customHeight="1">
      <c r="C13" s="59" t="s">
        <v>170</v>
      </c>
      <c r="D13" s="51">
        <v>6.4</v>
      </c>
      <c r="E13" s="53"/>
      <c r="F13" s="208">
        <v>0</v>
      </c>
      <c r="G13" s="61"/>
      <c r="H13" s="208">
        <v>0</v>
      </c>
      <c r="I13" s="61"/>
      <c r="J13" s="60">
        <v>228413941</v>
      </c>
      <c r="K13" s="61"/>
      <c r="L13" s="208">
        <v>0</v>
      </c>
      <c r="N13" s="5"/>
    </row>
    <row r="14" spans="1:15" ht="24" customHeight="1">
      <c r="A14" s="52" t="s">
        <v>59</v>
      </c>
      <c r="B14" s="4">
        <v>22.1</v>
      </c>
      <c r="C14" s="62" t="s">
        <v>60</v>
      </c>
      <c r="D14" s="51"/>
      <c r="E14" s="53"/>
      <c r="F14" s="63">
        <f>SUM(F10:F13)</f>
        <v>502656234</v>
      </c>
      <c r="G14" s="61"/>
      <c r="H14" s="63">
        <f>SUM(H10:H13)</f>
        <v>715973423</v>
      </c>
      <c r="I14" s="61"/>
      <c r="J14" s="63">
        <f>SUM(J10:J13)</f>
        <v>370830880</v>
      </c>
      <c r="K14" s="61"/>
      <c r="L14" s="63">
        <f>SUM(L10:L13)</f>
        <v>209812156</v>
      </c>
      <c r="N14" s="215"/>
    </row>
    <row r="15" spans="1:15" ht="24" customHeight="1">
      <c r="C15" s="50" t="s">
        <v>61</v>
      </c>
      <c r="D15" s="51"/>
      <c r="E15" s="53"/>
      <c r="F15" s="64"/>
      <c r="G15" s="61"/>
      <c r="H15" s="64"/>
      <c r="I15" s="61"/>
      <c r="J15" s="64"/>
      <c r="K15" s="61"/>
      <c r="L15" s="64"/>
    </row>
    <row r="16" spans="1:15" ht="24" customHeight="1">
      <c r="C16" s="59" t="s">
        <v>39</v>
      </c>
      <c r="D16" s="51">
        <v>10</v>
      </c>
      <c r="E16" s="53"/>
      <c r="F16" s="60">
        <v>327231900</v>
      </c>
      <c r="G16" s="61"/>
      <c r="H16" s="60">
        <v>415722091</v>
      </c>
      <c r="I16" s="61"/>
      <c r="J16" s="60">
        <v>79374702</v>
      </c>
      <c r="K16" s="61"/>
      <c r="L16" s="60">
        <v>114223332</v>
      </c>
    </row>
    <row r="17" spans="1:15" ht="24" customHeight="1">
      <c r="C17" s="59" t="s">
        <v>68</v>
      </c>
      <c r="E17" s="53"/>
      <c r="F17" s="60">
        <v>3309238</v>
      </c>
      <c r="G17" s="61"/>
      <c r="H17" s="60">
        <v>1578330</v>
      </c>
      <c r="I17" s="61"/>
      <c r="J17" s="60">
        <v>3309238</v>
      </c>
      <c r="K17" s="61"/>
      <c r="L17" s="60">
        <v>1578330</v>
      </c>
    </row>
    <row r="18" spans="1:15" ht="24" customHeight="1">
      <c r="C18" s="59" t="s">
        <v>99</v>
      </c>
      <c r="E18" s="53"/>
      <c r="F18" s="60">
        <v>23345156</v>
      </c>
      <c r="G18" s="61"/>
      <c r="H18" s="60">
        <v>21529454</v>
      </c>
      <c r="I18" s="61"/>
      <c r="J18" s="60">
        <v>4881947</v>
      </c>
      <c r="K18" s="61"/>
      <c r="L18" s="60">
        <v>5339225</v>
      </c>
    </row>
    <row r="19" spans="1:15" ht="24" customHeight="1">
      <c r="A19" s="52"/>
      <c r="C19" s="59" t="s">
        <v>34</v>
      </c>
      <c r="D19" s="51"/>
      <c r="E19" s="53"/>
      <c r="F19" s="60">
        <v>56132561</v>
      </c>
      <c r="G19" s="61"/>
      <c r="H19" s="60">
        <v>68315267</v>
      </c>
      <c r="I19" s="61"/>
      <c r="J19" s="60">
        <v>26075341</v>
      </c>
      <c r="K19" s="61"/>
      <c r="L19" s="60">
        <v>24349568</v>
      </c>
    </row>
    <row r="20" spans="1:15" ht="24" customHeight="1">
      <c r="C20" s="62" t="s">
        <v>55</v>
      </c>
      <c r="D20" s="51"/>
      <c r="E20" s="53"/>
      <c r="F20" s="63">
        <f>SUM(F16:F19)</f>
        <v>410018855</v>
      </c>
      <c r="G20" s="61"/>
      <c r="H20" s="63">
        <f>SUM(H16:H19)</f>
        <v>507145142</v>
      </c>
      <c r="I20" s="61"/>
      <c r="J20" s="63">
        <f>SUM(J16:J19)</f>
        <v>113641228</v>
      </c>
      <c r="K20" s="61"/>
      <c r="L20" s="63">
        <f>SUM(L16:L19)</f>
        <v>145490455</v>
      </c>
    </row>
    <row r="21" spans="1:15" ht="1.75" customHeight="1">
      <c r="C21" s="62"/>
      <c r="D21" s="51"/>
      <c r="E21" s="53"/>
      <c r="F21" s="46"/>
      <c r="G21" s="61"/>
      <c r="H21" s="46"/>
      <c r="I21" s="61"/>
      <c r="J21" s="46"/>
      <c r="K21" s="61"/>
      <c r="L21" s="46"/>
    </row>
    <row r="22" spans="1:15" ht="24" customHeight="1">
      <c r="A22" s="52" t="s">
        <v>63</v>
      </c>
      <c r="C22" s="65" t="s">
        <v>109</v>
      </c>
      <c r="D22" s="51"/>
      <c r="E22" s="53"/>
      <c r="F22" s="66">
        <f>F14-F20</f>
        <v>92637379</v>
      </c>
      <c r="G22" s="61"/>
      <c r="H22" s="66">
        <f>H14-H20</f>
        <v>208828281</v>
      </c>
      <c r="I22" s="71"/>
      <c r="J22" s="66">
        <f>J14-J20</f>
        <v>257189652</v>
      </c>
      <c r="K22" s="71"/>
      <c r="L22" s="66">
        <f>L14-L20</f>
        <v>64321701</v>
      </c>
      <c r="M22" s="89"/>
      <c r="O22" s="89"/>
    </row>
    <row r="23" spans="1:15" ht="24" customHeight="1">
      <c r="A23" s="52" t="s">
        <v>62</v>
      </c>
      <c r="C23" s="144" t="s">
        <v>40</v>
      </c>
      <c r="D23" s="51"/>
      <c r="E23" s="53"/>
      <c r="F23" s="46">
        <v>-5580393</v>
      </c>
      <c r="G23" s="71"/>
      <c r="H23" s="46">
        <v>-2699755</v>
      </c>
      <c r="I23" s="71"/>
      <c r="J23" s="46">
        <v>-1104393</v>
      </c>
      <c r="K23" s="71"/>
      <c r="L23" s="46">
        <v>-268883</v>
      </c>
    </row>
    <row r="24" spans="1:15" ht="24" customHeight="1">
      <c r="A24" s="52"/>
      <c r="C24" s="144" t="s">
        <v>151</v>
      </c>
      <c r="D24" s="51">
        <v>6.2</v>
      </c>
      <c r="E24" s="53"/>
      <c r="F24" s="43">
        <v>99397</v>
      </c>
      <c r="G24" s="71"/>
      <c r="H24" s="43">
        <v>98170</v>
      </c>
      <c r="I24" s="71"/>
      <c r="J24" s="76">
        <v>0</v>
      </c>
      <c r="K24" s="71"/>
      <c r="L24" s="76">
        <v>0</v>
      </c>
    </row>
    <row r="25" spans="1:15" ht="24" customHeight="1">
      <c r="A25" s="52"/>
      <c r="C25" s="145" t="s">
        <v>110</v>
      </c>
      <c r="D25" s="51"/>
      <c r="E25" s="53"/>
      <c r="F25" s="60">
        <f>SUM(F22:F24)</f>
        <v>87156383</v>
      </c>
      <c r="G25" s="61"/>
      <c r="H25" s="60">
        <f>SUM(H22:H24)</f>
        <v>206226696</v>
      </c>
      <c r="I25" s="61"/>
      <c r="J25" s="60">
        <f>SUM(J22:J24)</f>
        <v>256085259</v>
      </c>
      <c r="K25" s="61"/>
      <c r="L25" s="60">
        <f>SUM(L22:L24)</f>
        <v>64052818</v>
      </c>
      <c r="N25" s="215"/>
    </row>
    <row r="26" spans="1:15" ht="24" customHeight="1">
      <c r="A26" s="52" t="s">
        <v>64</v>
      </c>
      <c r="C26" s="67" t="s">
        <v>65</v>
      </c>
      <c r="D26" s="51">
        <v>16</v>
      </c>
      <c r="E26" s="53"/>
      <c r="F26" s="43">
        <v>-19157935</v>
      </c>
      <c r="G26" s="61"/>
      <c r="H26" s="43">
        <v>-39236289</v>
      </c>
      <c r="I26" s="61"/>
      <c r="J26" s="43">
        <v>-4767452</v>
      </c>
      <c r="K26" s="61"/>
      <c r="L26" s="43">
        <v>-9526955</v>
      </c>
      <c r="N26" s="215"/>
    </row>
    <row r="27" spans="1:15" ht="24" customHeight="1">
      <c r="A27" s="52" t="s">
        <v>63</v>
      </c>
      <c r="C27" s="65" t="s">
        <v>185</v>
      </c>
      <c r="D27" s="51"/>
      <c r="E27" s="53"/>
      <c r="F27" s="63">
        <f>SUM(F25:F26)</f>
        <v>67998448</v>
      </c>
      <c r="G27" s="61"/>
      <c r="H27" s="63">
        <f>SUM(H25:H26)</f>
        <v>166990407</v>
      </c>
      <c r="I27" s="61"/>
      <c r="J27" s="63">
        <f>SUM(J25:J26)</f>
        <v>251317807</v>
      </c>
      <c r="K27" s="61"/>
      <c r="L27" s="63">
        <f>SUM(L25:L26)</f>
        <v>54525863</v>
      </c>
      <c r="M27" s="68"/>
      <c r="N27" s="215"/>
    </row>
    <row r="28" spans="1:15" ht="24" customHeight="1">
      <c r="A28" s="57"/>
      <c r="C28" s="65" t="s">
        <v>111</v>
      </c>
      <c r="D28" s="51"/>
      <c r="E28" s="53"/>
      <c r="F28" s="46"/>
      <c r="G28" s="61"/>
      <c r="H28" s="46"/>
      <c r="I28" s="61"/>
      <c r="J28" s="46"/>
      <c r="K28" s="61"/>
      <c r="L28" s="46"/>
      <c r="N28" s="89"/>
    </row>
    <row r="29" spans="1:15" ht="24" customHeight="1">
      <c r="A29" s="57"/>
      <c r="C29" s="151" t="s">
        <v>132</v>
      </c>
      <c r="D29" s="51"/>
      <c r="E29" s="53"/>
      <c r="F29" s="46"/>
      <c r="G29" s="61"/>
      <c r="H29" s="46"/>
      <c r="I29" s="61"/>
      <c r="J29" s="46"/>
      <c r="K29" s="61"/>
      <c r="L29" s="46"/>
    </row>
    <row r="30" spans="1:15" ht="24" customHeight="1">
      <c r="A30" s="57"/>
      <c r="C30" s="69" t="s">
        <v>143</v>
      </c>
      <c r="D30" s="51">
        <v>20</v>
      </c>
      <c r="E30" s="53"/>
      <c r="F30" s="46">
        <v>378396</v>
      </c>
      <c r="G30" s="71"/>
      <c r="H30" s="46">
        <v>1007203</v>
      </c>
      <c r="I30" s="71"/>
      <c r="J30" s="46">
        <v>82901</v>
      </c>
      <c r="K30" s="71"/>
      <c r="L30" s="46">
        <v>463133</v>
      </c>
      <c r="M30" s="89"/>
    </row>
    <row r="31" spans="1:15" ht="24" customHeight="1">
      <c r="A31" s="57"/>
      <c r="C31" s="69" t="s">
        <v>202</v>
      </c>
      <c r="D31" s="51"/>
      <c r="E31" s="53"/>
      <c r="F31" s="46"/>
      <c r="G31" s="71"/>
      <c r="H31" s="46"/>
      <c r="I31" s="71"/>
      <c r="J31" s="46"/>
      <c r="K31" s="71"/>
      <c r="L31" s="46"/>
      <c r="M31" s="89"/>
    </row>
    <row r="32" spans="1:15" ht="24" customHeight="1">
      <c r="A32" s="57"/>
      <c r="C32" s="223" t="s">
        <v>203</v>
      </c>
      <c r="D32" s="51"/>
      <c r="E32" s="53"/>
      <c r="F32" s="43">
        <v>-104447</v>
      </c>
      <c r="G32" s="61"/>
      <c r="H32" s="43">
        <v>-186991</v>
      </c>
      <c r="I32" s="61"/>
      <c r="J32" s="43">
        <v>-13994</v>
      </c>
      <c r="K32" s="71"/>
      <c r="L32" s="43">
        <v>-78177</v>
      </c>
      <c r="M32" s="89"/>
    </row>
    <row r="33" spans="1:15" s="18" customFormat="1" ht="24" customHeight="1">
      <c r="A33" s="72"/>
      <c r="C33" s="65" t="s">
        <v>186</v>
      </c>
      <c r="D33" s="56"/>
      <c r="E33" s="73"/>
      <c r="F33" s="63">
        <f>SUM(F30:F32)</f>
        <v>273949</v>
      </c>
      <c r="G33" s="46"/>
      <c r="H33" s="63">
        <f>SUM(H30:H32)</f>
        <v>820212</v>
      </c>
      <c r="I33" s="46"/>
      <c r="J33" s="63">
        <f>SUM(J30:J32)</f>
        <v>68907</v>
      </c>
      <c r="K33" s="46"/>
      <c r="L33" s="63">
        <f>SUM(L30:L32)</f>
        <v>384956</v>
      </c>
    </row>
    <row r="34" spans="1:15" s="18" customFormat="1" ht="24" customHeight="1" thickBot="1">
      <c r="A34" s="72"/>
      <c r="C34" s="65" t="s">
        <v>183</v>
      </c>
      <c r="D34" s="56"/>
      <c r="E34" s="73"/>
      <c r="F34" s="103">
        <f>F27+F33</f>
        <v>68272397</v>
      </c>
      <c r="G34" s="46"/>
      <c r="H34" s="103">
        <f>H27+H33</f>
        <v>167810619</v>
      </c>
      <c r="I34" s="46"/>
      <c r="J34" s="103">
        <f>J27+J33</f>
        <v>251386714</v>
      </c>
      <c r="K34" s="46"/>
      <c r="L34" s="103">
        <f>L27+L33</f>
        <v>54910819</v>
      </c>
      <c r="N34" s="33"/>
      <c r="O34" s="82"/>
    </row>
    <row r="35" spans="1:15" ht="24" customHeight="1" thickTop="1">
      <c r="A35" s="57"/>
      <c r="C35" s="65" t="s">
        <v>115</v>
      </c>
      <c r="D35" s="74"/>
      <c r="E35" s="53"/>
      <c r="F35" s="1"/>
      <c r="G35" s="53"/>
      <c r="H35" s="1"/>
      <c r="I35" s="53"/>
      <c r="J35" s="1"/>
      <c r="K35" s="53"/>
      <c r="L35" s="1"/>
    </row>
    <row r="36" spans="1:15" ht="24" customHeight="1">
      <c r="A36" s="57"/>
      <c r="C36" s="148" t="s">
        <v>120</v>
      </c>
      <c r="D36" s="74"/>
      <c r="E36" s="53"/>
      <c r="F36" s="149">
        <v>77892932</v>
      </c>
      <c r="G36" s="61"/>
      <c r="H36" s="149">
        <v>169658486</v>
      </c>
      <c r="I36" s="61"/>
      <c r="J36" s="149">
        <f>J27</f>
        <v>251317807</v>
      </c>
      <c r="K36" s="61"/>
      <c r="L36" s="149">
        <f>L27</f>
        <v>54525863</v>
      </c>
    </row>
    <row r="37" spans="1:15" ht="24" customHeight="1">
      <c r="A37" s="57"/>
      <c r="C37" s="148" t="s">
        <v>145</v>
      </c>
      <c r="D37" s="74"/>
      <c r="E37" s="53"/>
      <c r="F37" s="149">
        <v>-6379800</v>
      </c>
      <c r="G37" s="61"/>
      <c r="H37" s="149">
        <v>-2637338</v>
      </c>
      <c r="I37" s="61"/>
      <c r="J37" s="209">
        <v>0</v>
      </c>
      <c r="K37" s="61"/>
      <c r="L37" s="209">
        <v>0</v>
      </c>
    </row>
    <row r="38" spans="1:15" ht="24" customHeight="1">
      <c r="A38" s="57"/>
      <c r="C38" s="148" t="s">
        <v>44</v>
      </c>
      <c r="D38" s="74"/>
      <c r="E38" s="53"/>
      <c r="F38" s="75">
        <v>-3514684</v>
      </c>
      <c r="G38" s="61"/>
      <c r="H38" s="75">
        <v>-30741</v>
      </c>
      <c r="I38" s="61"/>
      <c r="J38" s="152">
        <v>0</v>
      </c>
      <c r="K38" s="71"/>
      <c r="L38" s="152">
        <v>0</v>
      </c>
    </row>
    <row r="39" spans="1:15" ht="24" customHeight="1" thickBot="1">
      <c r="A39" s="57"/>
      <c r="C39" s="65" t="s">
        <v>185</v>
      </c>
      <c r="D39" s="74"/>
      <c r="E39" s="53"/>
      <c r="F39" s="150">
        <f>SUM(F36:F38)</f>
        <v>67998448</v>
      </c>
      <c r="G39" s="61"/>
      <c r="H39" s="150">
        <f>SUM(H36:H38)</f>
        <v>166990407</v>
      </c>
      <c r="I39" s="61"/>
      <c r="J39" s="150">
        <f>SUM(J36:J38)</f>
        <v>251317807</v>
      </c>
      <c r="K39" s="61"/>
      <c r="L39" s="150">
        <f>SUM(L36:L38)</f>
        <v>54525863</v>
      </c>
    </row>
    <row r="40" spans="1:15" ht="24" customHeight="1" thickTop="1">
      <c r="A40" s="57"/>
      <c r="C40" s="65" t="s">
        <v>207</v>
      </c>
      <c r="D40" s="74"/>
      <c r="E40" s="53"/>
      <c r="F40" s="77"/>
      <c r="G40" s="53"/>
      <c r="H40" s="77"/>
      <c r="I40" s="53"/>
      <c r="J40" s="77"/>
      <c r="K40" s="53"/>
      <c r="L40" s="77"/>
    </row>
    <row r="41" spans="1:15" ht="24" customHeight="1">
      <c r="A41" s="57"/>
      <c r="C41" s="148" t="s">
        <v>120</v>
      </c>
      <c r="D41" s="74"/>
      <c r="E41" s="53"/>
      <c r="F41" s="78">
        <v>78166881</v>
      </c>
      <c r="G41" s="53"/>
      <c r="H41" s="78">
        <v>170478698</v>
      </c>
      <c r="I41" s="53"/>
      <c r="J41" s="78">
        <f>J34</f>
        <v>251386714</v>
      </c>
      <c r="K41" s="53"/>
      <c r="L41" s="78">
        <f>L34</f>
        <v>54910819</v>
      </c>
    </row>
    <row r="42" spans="1:15" ht="24" customHeight="1">
      <c r="A42" s="57"/>
      <c r="C42" s="148" t="s">
        <v>145</v>
      </c>
      <c r="D42" s="74"/>
      <c r="E42" s="53"/>
      <c r="F42" s="78">
        <v>-6379800</v>
      </c>
      <c r="G42" s="53"/>
      <c r="H42" s="78">
        <v>-2637338</v>
      </c>
      <c r="I42" s="53"/>
      <c r="J42" s="209">
        <v>0</v>
      </c>
      <c r="K42" s="61"/>
      <c r="L42" s="209">
        <v>0</v>
      </c>
    </row>
    <row r="43" spans="1:15" ht="24" customHeight="1">
      <c r="A43" s="57"/>
      <c r="C43" s="148" t="s">
        <v>44</v>
      </c>
      <c r="D43" s="74"/>
      <c r="E43" s="53"/>
      <c r="F43" s="75">
        <v>-3514684</v>
      </c>
      <c r="G43" s="53"/>
      <c r="H43" s="75">
        <v>-30741</v>
      </c>
      <c r="I43" s="53"/>
      <c r="J43" s="152">
        <v>0</v>
      </c>
      <c r="K43" s="71"/>
      <c r="L43" s="152">
        <v>0</v>
      </c>
    </row>
    <row r="44" spans="1:15" ht="24" customHeight="1" thickBot="1">
      <c r="A44" s="57"/>
      <c r="C44" s="65" t="s">
        <v>183</v>
      </c>
      <c r="D44" s="74"/>
      <c r="E44" s="53"/>
      <c r="F44" s="150">
        <f>SUM(F41:F43)</f>
        <v>68272397</v>
      </c>
      <c r="G44" s="53"/>
      <c r="H44" s="150">
        <f>SUM(H41:H43)</f>
        <v>167810619</v>
      </c>
      <c r="I44" s="53"/>
      <c r="J44" s="150">
        <f>SUM(J41:J43)</f>
        <v>251386714</v>
      </c>
      <c r="K44" s="53"/>
      <c r="L44" s="150">
        <f>SUM(L41:L43)</f>
        <v>54910819</v>
      </c>
    </row>
    <row r="45" spans="1:15" ht="4.25" customHeight="1" thickTop="1">
      <c r="A45" s="57"/>
      <c r="C45" s="65"/>
      <c r="D45" s="74"/>
      <c r="E45" s="53"/>
      <c r="F45" s="78"/>
      <c r="G45" s="53"/>
      <c r="H45" s="78"/>
      <c r="I45" s="53"/>
      <c r="J45" s="78"/>
      <c r="K45" s="53"/>
      <c r="L45" s="78"/>
    </row>
    <row r="46" spans="1:15" s="18" customFormat="1" ht="24" customHeight="1">
      <c r="A46" s="72"/>
      <c r="C46" s="65" t="s">
        <v>78</v>
      </c>
      <c r="D46" s="51">
        <v>25</v>
      </c>
      <c r="E46" s="53"/>
      <c r="F46" s="80">
        <f>ROUND(F36/F47,2)</f>
        <v>4.17</v>
      </c>
      <c r="G46" s="81"/>
      <c r="H46" s="80">
        <f>ROUND(H36/H47,2)</f>
        <v>11.46</v>
      </c>
      <c r="I46" s="81"/>
      <c r="J46" s="80">
        <f>ROUND(J36/J47,2)</f>
        <v>13.46</v>
      </c>
      <c r="K46" s="81"/>
      <c r="L46" s="80">
        <f>ROUND(L36/L47,2)</f>
        <v>3.68</v>
      </c>
    </row>
    <row r="47" spans="1:15" s="18" customFormat="1" ht="24" customHeight="1">
      <c r="A47" s="72"/>
      <c r="C47" s="65" t="s">
        <v>133</v>
      </c>
      <c r="D47" s="51">
        <v>25</v>
      </c>
      <c r="E47" s="53"/>
      <c r="F47" s="78">
        <v>18672876.712328766</v>
      </c>
      <c r="G47" s="51"/>
      <c r="H47" s="78">
        <v>14800000</v>
      </c>
      <c r="I47" s="51"/>
      <c r="J47" s="78">
        <v>18672876.712328766</v>
      </c>
      <c r="K47" s="51"/>
      <c r="L47" s="78">
        <v>14800000</v>
      </c>
    </row>
    <row r="48" spans="1:15" s="18" customFormat="1" ht="24" customHeight="1">
      <c r="A48" s="72"/>
      <c r="D48" s="51"/>
      <c r="E48" s="53"/>
      <c r="F48" s="78"/>
      <c r="G48" s="51"/>
      <c r="H48" s="78"/>
      <c r="I48" s="51"/>
      <c r="J48" s="78"/>
      <c r="K48" s="51"/>
      <c r="L48" s="78"/>
    </row>
    <row r="49" spans="1:12" s="234" customFormat="1" ht="24" customHeight="1">
      <c r="A49" s="233"/>
      <c r="C49" s="235"/>
      <c r="D49" s="236"/>
      <c r="E49" s="237"/>
      <c r="F49" s="238"/>
      <c r="G49" s="238"/>
      <c r="H49" s="238"/>
      <c r="I49" s="238"/>
      <c r="J49" s="238"/>
      <c r="K49" s="238"/>
      <c r="L49" s="238"/>
    </row>
    <row r="50" spans="1:12" s="234" customFormat="1" ht="24" customHeight="1">
      <c r="A50" s="233"/>
      <c r="C50" s="94" t="s">
        <v>79</v>
      </c>
      <c r="D50" s="236"/>
      <c r="E50" s="237"/>
      <c r="F50" s="238"/>
      <c r="G50" s="238"/>
      <c r="H50" s="238"/>
      <c r="I50" s="238"/>
      <c r="J50" s="238"/>
      <c r="K50" s="238"/>
      <c r="L50" s="238"/>
    </row>
    <row r="51" spans="1:12" s="18" customFormat="1" ht="22.4" customHeight="1">
      <c r="A51" s="72"/>
      <c r="D51" s="79"/>
      <c r="E51" s="53"/>
      <c r="F51" s="78"/>
      <c r="G51" s="51"/>
      <c r="H51" s="78"/>
      <c r="I51" s="51"/>
      <c r="J51" s="78"/>
      <c r="K51" s="51"/>
      <c r="L51" s="78"/>
    </row>
    <row r="52" spans="1:12" ht="24" customHeight="1">
      <c r="A52" s="57"/>
      <c r="D52" s="53"/>
      <c r="E52" s="53"/>
      <c r="F52" s="177"/>
      <c r="G52" s="178"/>
      <c r="H52" s="214"/>
      <c r="I52" s="178"/>
      <c r="J52" s="177"/>
      <c r="K52" s="178"/>
      <c r="L52" s="177"/>
    </row>
    <row r="53" spans="1:12" ht="24" customHeight="1">
      <c r="C53" s="4"/>
      <c r="E53" s="53"/>
      <c r="F53" s="179"/>
      <c r="G53" s="178"/>
      <c r="H53" s="146"/>
      <c r="I53" s="178"/>
      <c r="J53" s="179"/>
      <c r="K53" s="178"/>
      <c r="L53" s="179"/>
    </row>
    <row r="54" spans="1:12" ht="24" customHeight="1">
      <c r="C54" s="4"/>
      <c r="E54" s="53"/>
      <c r="G54" s="53"/>
      <c r="I54" s="53"/>
      <c r="K54" s="53"/>
    </row>
    <row r="55" spans="1:12" ht="24" customHeight="1">
      <c r="C55" s="4"/>
      <c r="E55" s="53"/>
      <c r="G55" s="53"/>
      <c r="I55" s="53"/>
      <c r="K55" s="53"/>
    </row>
    <row r="56" spans="1:12" ht="24" customHeight="1">
      <c r="C56" s="4"/>
      <c r="E56" s="53"/>
      <c r="G56" s="53"/>
      <c r="I56" s="53"/>
      <c r="K56" s="53"/>
    </row>
    <row r="57" spans="1:12" ht="24" customHeight="1">
      <c r="C57" s="4"/>
      <c r="E57" s="53"/>
      <c r="G57" s="53"/>
      <c r="I57" s="53"/>
      <c r="K57" s="53"/>
    </row>
    <row r="58" spans="1:12" ht="24" customHeight="1">
      <c r="C58" s="4"/>
      <c r="E58" s="53"/>
      <c r="G58" s="53"/>
      <c r="I58" s="53"/>
      <c r="K58" s="53"/>
    </row>
    <row r="59" spans="1:12" ht="24" customHeight="1">
      <c r="A59" s="4"/>
      <c r="C59" s="4"/>
      <c r="E59" s="53"/>
      <c r="G59" s="53"/>
      <c r="I59" s="53"/>
      <c r="K59" s="53"/>
    </row>
    <row r="60" spans="1:12" ht="24" customHeight="1">
      <c r="A60" s="4"/>
      <c r="C60" s="4"/>
      <c r="E60" s="53"/>
      <c r="G60" s="53"/>
      <c r="I60" s="53"/>
      <c r="K60" s="53"/>
    </row>
    <row r="61" spans="1:12" ht="24" customHeight="1">
      <c r="A61" s="4"/>
      <c r="C61" s="4"/>
      <c r="E61" s="53"/>
      <c r="G61" s="53"/>
      <c r="I61" s="53"/>
      <c r="K61" s="53"/>
    </row>
    <row r="62" spans="1:12" ht="24" customHeight="1">
      <c r="A62" s="4"/>
      <c r="C62" s="4"/>
      <c r="E62" s="53"/>
      <c r="G62" s="53"/>
      <c r="I62" s="53"/>
      <c r="K62" s="53"/>
    </row>
    <row r="63" spans="1:12" ht="24" customHeight="1">
      <c r="A63" s="4"/>
      <c r="E63" s="53"/>
      <c r="G63" s="53"/>
      <c r="I63" s="53"/>
      <c r="K63" s="53"/>
    </row>
    <row r="64" spans="1:12" ht="24" customHeight="1">
      <c r="A64" s="4"/>
      <c r="C64" s="4"/>
      <c r="E64" s="53"/>
      <c r="G64" s="53"/>
      <c r="I64" s="53"/>
      <c r="K64" s="53"/>
    </row>
    <row r="65" spans="1:11" ht="24" customHeight="1">
      <c r="A65" s="4"/>
      <c r="C65" s="4"/>
      <c r="E65" s="53"/>
      <c r="G65" s="53"/>
      <c r="I65" s="53"/>
      <c r="K65" s="53"/>
    </row>
    <row r="66" spans="1:11" ht="24" customHeight="1">
      <c r="A66" s="4"/>
      <c r="C66" s="4"/>
      <c r="E66" s="53"/>
      <c r="G66" s="53"/>
      <c r="I66" s="53"/>
      <c r="K66" s="53"/>
    </row>
    <row r="67" spans="1:11" ht="24" customHeight="1">
      <c r="A67" s="4"/>
      <c r="C67" s="4"/>
      <c r="E67" s="53"/>
      <c r="G67" s="53"/>
      <c r="I67" s="53"/>
      <c r="K67" s="53"/>
    </row>
    <row r="68" spans="1:11" ht="24" customHeight="1">
      <c r="A68" s="4"/>
      <c r="C68" s="4"/>
      <c r="E68" s="53"/>
      <c r="G68" s="53"/>
      <c r="I68" s="53"/>
      <c r="K68" s="53"/>
    </row>
    <row r="69" spans="1:11" ht="24" customHeight="1">
      <c r="A69" s="4"/>
      <c r="E69" s="53"/>
      <c r="G69" s="53"/>
      <c r="I69" s="53"/>
      <c r="K69" s="53"/>
    </row>
    <row r="70" spans="1:11" ht="24" customHeight="1">
      <c r="A70" s="4"/>
      <c r="C70" s="4"/>
    </row>
    <row r="71" spans="1:11" ht="24" customHeight="1">
      <c r="A71" s="4"/>
    </row>
    <row r="72" spans="1:11" ht="20">
      <c r="A72" s="4"/>
    </row>
    <row r="75" spans="1:11" ht="24" customHeight="1">
      <c r="A75" s="4"/>
      <c r="C75" s="94"/>
    </row>
    <row r="80" spans="1:11" ht="24" customHeight="1">
      <c r="A80" s="4"/>
      <c r="C80" s="4"/>
    </row>
    <row r="81" s="4" customFormat="1" ht="24" customHeight="1"/>
    <row r="82" s="4" customFormat="1" ht="24" customHeight="1"/>
    <row r="83" s="4" customFormat="1" ht="24" customHeight="1"/>
    <row r="84" s="4" customFormat="1" ht="24" customHeight="1"/>
    <row r="85" s="4" customFormat="1" ht="24" customHeight="1"/>
    <row r="86" s="4" customFormat="1" ht="24" customHeight="1"/>
    <row r="87" s="4" customFormat="1" ht="24" customHeight="1"/>
    <row r="88" s="4" customFormat="1" ht="24" customHeight="1"/>
    <row r="89" s="4" customFormat="1" ht="24" customHeight="1"/>
    <row r="90" s="4" customFormat="1" ht="24" customHeight="1"/>
    <row r="91" s="4" customFormat="1" ht="24" customHeight="1"/>
    <row r="92" s="4" customFormat="1" ht="24" customHeight="1"/>
    <row r="93" s="4" customFormat="1" ht="24" customHeight="1"/>
    <row r="94" s="4" customFormat="1" ht="24" customHeight="1"/>
    <row r="95" s="4" customFormat="1" ht="24" customHeight="1"/>
    <row r="96" s="4" customFormat="1" ht="24" customHeight="1"/>
    <row r="97" s="4" customFormat="1" ht="24" customHeight="1"/>
    <row r="98" s="4" customFormat="1" ht="24" customHeight="1"/>
    <row r="99" s="4" customFormat="1" ht="24" customHeight="1"/>
    <row r="100" s="4" customFormat="1" ht="24" customHeight="1"/>
    <row r="101" s="4" customFormat="1" ht="24" customHeight="1"/>
    <row r="102" s="4" customFormat="1" ht="24" customHeight="1"/>
    <row r="103" s="4" customFormat="1" ht="24" customHeight="1"/>
  </sheetData>
  <mergeCells count="6">
    <mergeCell ref="C1:L1"/>
    <mergeCell ref="C2:L2"/>
    <mergeCell ref="C3:L3"/>
    <mergeCell ref="C4:L4"/>
    <mergeCell ref="F6:I6"/>
    <mergeCell ref="J6:L6"/>
  </mergeCells>
  <pageMargins left="0.8" right="0.3" top="0.9" bottom="0.25" header="0.5" footer="0.3"/>
  <pageSetup paperSize="9" scale="7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00B050"/>
  </sheetPr>
  <dimension ref="A1:AL72"/>
  <sheetViews>
    <sheetView showGridLines="0" topLeftCell="A22" zoomScale="60" zoomScaleNormal="60" zoomScaleSheetLayoutView="90" workbookViewId="0">
      <selection activeCell="A37" sqref="A37:XFD37"/>
    </sheetView>
  </sheetViews>
  <sheetFormatPr defaultColWidth="9.09765625" defaultRowHeight="24" customHeight="1"/>
  <cols>
    <col min="1" max="1" width="54.09765625" style="45" customWidth="1"/>
    <col min="2" max="2" width="10" style="45" customWidth="1"/>
    <col min="3" max="3" width="1.8984375" style="225" customWidth="1"/>
    <col min="4" max="4" width="13.19921875" style="45" customWidth="1"/>
    <col min="5" max="6" width="1.09765625" style="45" customWidth="1"/>
    <col min="7" max="7" width="13.09765625" style="45" bestFit="1" customWidth="1"/>
    <col min="8" max="9" width="1.09765625" style="45" customWidth="1"/>
    <col min="10" max="10" width="14.8984375" style="45" bestFit="1" customWidth="1"/>
    <col min="11" max="12" width="1" style="45" customWidth="1"/>
    <col min="13" max="13" width="11.09765625" style="45" bestFit="1" customWidth="1"/>
    <col min="14" max="15" width="1" style="45" customWidth="1"/>
    <col min="16" max="16" width="13.19921875" style="45" bestFit="1" customWidth="1"/>
    <col min="17" max="17" width="1" style="45" customWidth="1"/>
    <col min="18" max="18" width="1.69921875" style="45" customWidth="1"/>
    <col min="19" max="19" width="1.09765625" style="45" customWidth="1"/>
    <col min="20" max="20" width="15.69921875" style="45" customWidth="1"/>
    <col min="21" max="21" width="1.09765625" style="45" customWidth="1"/>
    <col min="22" max="22" width="1.8984375" style="45" customWidth="1"/>
    <col min="23" max="23" width="1.09765625" style="45" customWidth="1"/>
    <col min="24" max="24" width="11.09765625" style="45" bestFit="1" customWidth="1"/>
    <col min="25" max="25" width="1.09765625" style="45" customWidth="1"/>
    <col min="26" max="26" width="1.19921875" style="45" customWidth="1"/>
    <col min="27" max="27" width="12.09765625" style="45" bestFit="1" customWidth="1"/>
    <col min="28" max="29" width="0.69921875" style="45" customWidth="1"/>
    <col min="30" max="30" width="17.09765625" style="45" bestFit="1" customWidth="1"/>
    <col min="31" max="32" width="0.69921875" style="45" customWidth="1"/>
    <col min="33" max="33" width="14.09765625" style="45" bestFit="1" customWidth="1"/>
    <col min="34" max="35" width="0.69921875" style="45" customWidth="1"/>
    <col min="36" max="36" width="13.69921875" style="45" customWidth="1"/>
    <col min="37" max="37" width="1" style="45" customWidth="1"/>
    <col min="38" max="38" width="16.3984375" style="45" bestFit="1" customWidth="1"/>
    <col min="39" max="39" width="14.09765625" style="45" bestFit="1" customWidth="1"/>
    <col min="40" max="16384" width="9.09765625" style="45"/>
  </cols>
  <sheetData>
    <row r="1" spans="1:38" ht="26">
      <c r="A1" s="275" t="str">
        <f>งบดุล!A1</f>
        <v>บริษัท สเปเชี่ยลตี้ เนเชอรัล โปรดักส์ จำกัด และ บริษัทย่อย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5"/>
      <c r="R1" s="275"/>
      <c r="S1" s="275"/>
      <c r="T1" s="275"/>
      <c r="U1" s="275"/>
      <c r="V1" s="275"/>
      <c r="W1" s="275"/>
      <c r="X1" s="275"/>
      <c r="Y1" s="275"/>
      <c r="Z1" s="275"/>
      <c r="AA1" s="275"/>
      <c r="AB1" s="275"/>
      <c r="AC1" s="275"/>
      <c r="AD1" s="275"/>
      <c r="AE1" s="275"/>
      <c r="AF1" s="275"/>
      <c r="AG1" s="275"/>
      <c r="AH1" s="275"/>
      <c r="AI1" s="275"/>
      <c r="AJ1" s="275"/>
      <c r="AK1" s="275"/>
    </row>
    <row r="2" spans="1:38" ht="24" customHeight="1">
      <c r="A2" s="275" t="s">
        <v>49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</row>
    <row r="3" spans="1:38" ht="24" customHeight="1">
      <c r="A3" s="275" t="s">
        <v>0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275"/>
      <c r="AI3" s="275"/>
      <c r="AJ3" s="275"/>
      <c r="AK3" s="275"/>
    </row>
    <row r="4" spans="1:38" ht="26">
      <c r="A4" s="275" t="s">
        <v>178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5"/>
      <c r="AA4" s="275"/>
      <c r="AB4" s="275"/>
      <c r="AC4" s="275"/>
      <c r="AD4" s="275"/>
      <c r="AE4" s="275"/>
      <c r="AF4" s="275"/>
      <c r="AG4" s="275"/>
      <c r="AH4" s="275"/>
      <c r="AI4" s="275"/>
      <c r="AJ4" s="275"/>
      <c r="AK4" s="275"/>
    </row>
    <row r="5" spans="1:38" ht="24" customHeight="1">
      <c r="A5" s="268" t="s">
        <v>66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68"/>
    </row>
    <row r="6" spans="1:38" ht="9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1"/>
    </row>
    <row r="7" spans="1:38" s="96" customFormat="1" ht="22.4" customHeight="1">
      <c r="A7" s="116"/>
      <c r="B7" s="117" t="s">
        <v>32</v>
      </c>
      <c r="C7" s="269" t="s">
        <v>124</v>
      </c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  <c r="V7" s="269"/>
      <c r="W7" s="269"/>
      <c r="X7" s="269"/>
      <c r="Y7" s="269"/>
      <c r="Z7" s="269"/>
      <c r="AA7" s="269"/>
      <c r="AB7" s="269"/>
      <c r="AC7" s="242"/>
      <c r="AD7" s="143" t="s">
        <v>146</v>
      </c>
      <c r="AE7" s="242"/>
      <c r="AF7" s="242"/>
      <c r="AG7" s="142" t="s">
        <v>93</v>
      </c>
      <c r="AH7" s="242"/>
      <c r="AI7" s="265" t="s">
        <v>24</v>
      </c>
      <c r="AJ7" s="265"/>
      <c r="AK7" s="265"/>
    </row>
    <row r="8" spans="1:38" s="96" customFormat="1" ht="22.4" customHeight="1">
      <c r="A8" s="116"/>
      <c r="B8" s="117"/>
      <c r="C8" s="272" t="s">
        <v>42</v>
      </c>
      <c r="D8" s="272"/>
      <c r="E8" s="242"/>
      <c r="F8" s="242"/>
      <c r="G8" s="242" t="s">
        <v>107</v>
      </c>
      <c r="H8" s="242"/>
      <c r="I8" s="242"/>
      <c r="J8" s="242" t="s">
        <v>154</v>
      </c>
      <c r="K8" s="269" t="s">
        <v>10</v>
      </c>
      <c r="L8" s="269"/>
      <c r="M8" s="269"/>
      <c r="N8" s="269"/>
      <c r="O8" s="269"/>
      <c r="P8" s="269"/>
      <c r="Q8" s="242"/>
      <c r="R8" s="270" t="s">
        <v>53</v>
      </c>
      <c r="S8" s="270"/>
      <c r="T8" s="270"/>
      <c r="U8" s="270"/>
      <c r="V8" s="270"/>
      <c r="W8" s="270"/>
      <c r="X8" s="270"/>
      <c r="Y8" s="119"/>
      <c r="Z8" s="271" t="s">
        <v>24</v>
      </c>
      <c r="AA8" s="271"/>
      <c r="AB8" s="119"/>
      <c r="AC8" s="153"/>
      <c r="AD8" s="143" t="s">
        <v>147</v>
      </c>
      <c r="AE8" s="242"/>
      <c r="AF8" s="119"/>
      <c r="AG8" s="143" t="s">
        <v>94</v>
      </c>
      <c r="AH8" s="242"/>
      <c r="AI8" s="265" t="s">
        <v>46</v>
      </c>
      <c r="AJ8" s="265"/>
      <c r="AK8" s="265"/>
    </row>
    <row r="9" spans="1:38" s="96" customFormat="1" ht="22.4" customHeight="1">
      <c r="A9" s="116"/>
      <c r="B9" s="116"/>
      <c r="C9" s="265" t="s">
        <v>41</v>
      </c>
      <c r="D9" s="265"/>
      <c r="E9" s="265"/>
      <c r="F9" s="242"/>
      <c r="G9" s="242" t="s">
        <v>89</v>
      </c>
      <c r="H9" s="242"/>
      <c r="I9" s="242"/>
      <c r="J9" s="242" t="s">
        <v>155</v>
      </c>
      <c r="L9" s="272" t="s">
        <v>11</v>
      </c>
      <c r="M9" s="272"/>
      <c r="N9" s="272"/>
      <c r="O9" s="265" t="s">
        <v>31</v>
      </c>
      <c r="P9" s="265"/>
      <c r="Q9" s="265"/>
      <c r="R9" s="274" t="s">
        <v>111</v>
      </c>
      <c r="S9" s="274"/>
      <c r="T9" s="274"/>
      <c r="U9" s="274"/>
      <c r="V9" s="274"/>
      <c r="W9" s="274"/>
      <c r="X9" s="274"/>
      <c r="Y9" s="119"/>
      <c r="Z9" s="266" t="s">
        <v>92</v>
      </c>
      <c r="AA9" s="266"/>
      <c r="AB9" s="243"/>
      <c r="AC9" s="154"/>
      <c r="AD9" s="143" t="s">
        <v>148</v>
      </c>
      <c r="AE9" s="142"/>
      <c r="AG9" s="142" t="s">
        <v>95</v>
      </c>
      <c r="AH9" s="142"/>
    </row>
    <row r="10" spans="1:38" s="96" customFormat="1" ht="22.4" customHeight="1">
      <c r="A10" s="118"/>
      <c r="B10" s="118"/>
      <c r="F10" s="242"/>
      <c r="H10" s="242"/>
      <c r="I10" s="242"/>
      <c r="J10" s="242" t="s">
        <v>148</v>
      </c>
      <c r="K10" s="242"/>
      <c r="L10" s="265" t="s">
        <v>101</v>
      </c>
      <c r="M10" s="265"/>
      <c r="N10" s="265"/>
      <c r="R10" s="273" t="s">
        <v>112</v>
      </c>
      <c r="S10" s="265"/>
      <c r="T10" s="265"/>
      <c r="U10" s="265"/>
      <c r="V10" s="244"/>
      <c r="W10" s="266" t="s">
        <v>80</v>
      </c>
      <c r="X10" s="266"/>
      <c r="Y10" s="266"/>
      <c r="Z10" s="266" t="s">
        <v>91</v>
      </c>
      <c r="AA10" s="266"/>
      <c r="AB10" s="266"/>
      <c r="AC10" s="142"/>
      <c r="AD10" s="142" t="s">
        <v>149</v>
      </c>
      <c r="AE10" s="142"/>
      <c r="AH10" s="142"/>
    </row>
    <row r="11" spans="1:38" s="96" customFormat="1" ht="22.4" customHeight="1">
      <c r="A11" s="118"/>
      <c r="B11" s="118"/>
      <c r="C11" s="120"/>
      <c r="D11" s="120"/>
      <c r="E11" s="120"/>
      <c r="F11" s="120"/>
      <c r="G11" s="242"/>
      <c r="H11" s="120"/>
      <c r="I11" s="120"/>
      <c r="J11" s="242" t="s">
        <v>149</v>
      </c>
      <c r="L11" s="265" t="s">
        <v>102</v>
      </c>
      <c r="M11" s="265"/>
      <c r="N11" s="265"/>
      <c r="O11" s="120"/>
      <c r="P11" s="120"/>
      <c r="Q11" s="120"/>
      <c r="R11" s="140"/>
      <c r="S11" s="266" t="s">
        <v>103</v>
      </c>
      <c r="T11" s="266"/>
      <c r="U11" s="266"/>
      <c r="V11" s="244"/>
      <c r="W11" s="266" t="s">
        <v>81</v>
      </c>
      <c r="X11" s="266"/>
      <c r="Y11" s="266"/>
      <c r="Z11" s="266" t="s">
        <v>106</v>
      </c>
      <c r="AA11" s="266"/>
      <c r="AB11" s="266"/>
      <c r="AC11" s="243"/>
      <c r="AE11" s="243"/>
      <c r="AH11" s="243"/>
    </row>
    <row r="12" spans="1:38" s="96" customFormat="1" ht="20.5" customHeight="1">
      <c r="A12" s="118"/>
      <c r="B12" s="118"/>
      <c r="C12" s="120"/>
      <c r="D12" s="120"/>
      <c r="E12" s="120"/>
      <c r="F12" s="120"/>
      <c r="G12" s="242"/>
      <c r="H12" s="120"/>
      <c r="I12" s="120"/>
      <c r="O12" s="120"/>
      <c r="P12" s="120"/>
      <c r="Q12" s="120"/>
      <c r="R12" s="244"/>
      <c r="S12" s="266" t="s">
        <v>104</v>
      </c>
      <c r="T12" s="266"/>
      <c r="U12" s="266"/>
      <c r="V12" s="244"/>
      <c r="W12" s="266" t="s">
        <v>90</v>
      </c>
      <c r="X12" s="266"/>
      <c r="Y12" s="266"/>
      <c r="AC12" s="243"/>
      <c r="AE12" s="243"/>
      <c r="AF12" s="120"/>
      <c r="AH12" s="243"/>
      <c r="AI12" s="120"/>
      <c r="AJ12" s="120"/>
      <c r="AK12" s="121"/>
    </row>
    <row r="13" spans="1:38" s="96" customFormat="1" ht="20.5">
      <c r="A13" s="118"/>
      <c r="B13" s="118"/>
      <c r="C13" s="120"/>
      <c r="D13" s="120"/>
      <c r="E13" s="120"/>
      <c r="F13" s="120"/>
      <c r="G13" s="242"/>
      <c r="H13" s="120"/>
      <c r="I13" s="120"/>
      <c r="J13" s="242"/>
      <c r="K13" s="242"/>
      <c r="L13" s="242"/>
      <c r="M13" s="242"/>
      <c r="N13" s="242"/>
      <c r="O13" s="120"/>
      <c r="P13" s="120"/>
      <c r="Q13" s="120"/>
      <c r="R13" s="244"/>
      <c r="S13" s="267" t="s">
        <v>105</v>
      </c>
      <c r="T13" s="267"/>
      <c r="U13" s="267"/>
      <c r="V13" s="244"/>
      <c r="W13" s="266" t="s">
        <v>91</v>
      </c>
      <c r="X13" s="266"/>
      <c r="Y13" s="266"/>
      <c r="Z13" s="266"/>
      <c r="AA13" s="266"/>
      <c r="AB13" s="266"/>
      <c r="AC13" s="243"/>
      <c r="AD13" s="243"/>
      <c r="AE13" s="243"/>
      <c r="AF13" s="120"/>
      <c r="AG13" s="243"/>
      <c r="AH13" s="243"/>
      <c r="AI13" s="120"/>
      <c r="AJ13" s="120"/>
      <c r="AK13" s="121"/>
    </row>
    <row r="14" spans="1:38" s="96" customFormat="1" ht="22.4" customHeight="1">
      <c r="A14" s="118"/>
      <c r="B14" s="118"/>
      <c r="C14" s="120"/>
      <c r="D14" s="120"/>
      <c r="E14" s="120"/>
      <c r="F14" s="120"/>
      <c r="G14" s="242"/>
      <c r="H14" s="120"/>
      <c r="I14" s="120"/>
      <c r="J14" s="242"/>
      <c r="K14" s="242"/>
      <c r="L14" s="242"/>
      <c r="M14" s="242"/>
      <c r="N14" s="242"/>
      <c r="O14" s="120"/>
      <c r="P14" s="120"/>
      <c r="Q14" s="120"/>
      <c r="R14" s="243"/>
      <c r="S14" s="243"/>
      <c r="T14" s="243"/>
      <c r="U14" s="243"/>
      <c r="V14" s="243"/>
      <c r="W14" s="243"/>
      <c r="X14" s="243"/>
      <c r="Y14" s="49"/>
      <c r="Z14" s="243"/>
      <c r="AA14" s="243"/>
      <c r="AB14" s="243"/>
      <c r="AC14" s="243"/>
      <c r="AD14" s="243"/>
      <c r="AE14" s="243"/>
      <c r="AF14" s="120"/>
      <c r="AG14" s="243"/>
      <c r="AH14" s="243"/>
      <c r="AI14" s="120"/>
      <c r="AJ14" s="120"/>
      <c r="AK14" s="121"/>
    </row>
    <row r="15" spans="1:38" s="96" customFormat="1" ht="22.4" customHeight="1">
      <c r="A15" s="13" t="s">
        <v>196</v>
      </c>
      <c r="B15" s="118"/>
      <c r="C15" s="99"/>
      <c r="D15" s="122">
        <v>148000000</v>
      </c>
      <c r="E15" s="123"/>
      <c r="F15" s="123"/>
      <c r="G15" s="122">
        <v>46550000</v>
      </c>
      <c r="H15" s="123"/>
      <c r="I15" s="123"/>
      <c r="J15" s="70">
        <v>0</v>
      </c>
      <c r="K15" s="122"/>
      <c r="L15" s="122"/>
      <c r="M15" s="122">
        <v>2805282</v>
      </c>
      <c r="N15" s="122"/>
      <c r="O15" s="122"/>
      <c r="P15" s="122">
        <v>137292680</v>
      </c>
      <c r="Q15" s="122"/>
      <c r="R15" s="126"/>
      <c r="S15" s="126"/>
      <c r="T15" s="122">
        <v>321412</v>
      </c>
      <c r="U15" s="126"/>
      <c r="V15" s="126"/>
      <c r="W15" s="126"/>
      <c r="X15" s="122">
        <f>SUM(R15:T15)</f>
        <v>321412</v>
      </c>
      <c r="Y15" s="49"/>
      <c r="Z15" s="118"/>
      <c r="AA15" s="122">
        <f>SUM(D15:T15)</f>
        <v>334969374</v>
      </c>
      <c r="AB15" s="118"/>
      <c r="AC15" s="118"/>
      <c r="AD15" s="70">
        <f>SUM(AD13)</f>
        <v>0</v>
      </c>
      <c r="AE15" s="118"/>
      <c r="AF15" s="126"/>
      <c r="AG15" s="122">
        <v>4640927</v>
      </c>
      <c r="AH15" s="118"/>
      <c r="AI15" s="126"/>
      <c r="AJ15" s="122">
        <f>SUM(AA15:AG15)</f>
        <v>339610301</v>
      </c>
      <c r="AK15" s="127"/>
      <c r="AL15" s="104"/>
    </row>
    <row r="16" spans="1:38" s="96" customFormat="1" ht="22.4" customHeight="1">
      <c r="A16" s="139" t="s">
        <v>153</v>
      </c>
      <c r="B16" s="118"/>
      <c r="C16" s="99"/>
      <c r="D16" s="76">
        <v>0</v>
      </c>
      <c r="E16" s="123"/>
      <c r="F16" s="123"/>
      <c r="G16" s="76">
        <v>0</v>
      </c>
      <c r="H16" s="123"/>
      <c r="I16" s="123"/>
      <c r="J16" s="76">
        <v>0</v>
      </c>
      <c r="K16" s="122"/>
      <c r="L16" s="122"/>
      <c r="M16" s="76">
        <v>0</v>
      </c>
      <c r="N16" s="122"/>
      <c r="O16" s="122"/>
      <c r="P16" s="76">
        <v>0</v>
      </c>
      <c r="Q16" s="122"/>
      <c r="R16" s="126"/>
      <c r="S16" s="126"/>
      <c r="T16" s="76">
        <v>0</v>
      </c>
      <c r="U16" s="126"/>
      <c r="V16" s="126"/>
      <c r="W16" s="126"/>
      <c r="X16" s="76">
        <v>0</v>
      </c>
      <c r="Y16" s="49"/>
      <c r="Z16" s="118"/>
      <c r="AA16" s="76">
        <v>0</v>
      </c>
      <c r="AB16" s="118"/>
      <c r="AC16" s="118"/>
      <c r="AD16" s="210">
        <v>13208822</v>
      </c>
      <c r="AE16" s="118"/>
      <c r="AF16" s="126"/>
      <c r="AG16" s="76">
        <v>0</v>
      </c>
      <c r="AH16" s="118"/>
      <c r="AI16" s="126"/>
      <c r="AJ16" s="210">
        <f>SUM(AA16:AG16)</f>
        <v>13208822</v>
      </c>
      <c r="AK16" s="127"/>
      <c r="AL16" s="104"/>
    </row>
    <row r="17" spans="1:38" s="96" customFormat="1" ht="22.4" customHeight="1">
      <c r="A17" s="13" t="s">
        <v>190</v>
      </c>
      <c r="B17" s="118"/>
      <c r="C17" s="99"/>
      <c r="AK17" s="127"/>
      <c r="AL17" s="104"/>
    </row>
    <row r="18" spans="1:38" s="96" customFormat="1" ht="22.4" customHeight="1">
      <c r="A18" s="229" t="s">
        <v>210</v>
      </c>
      <c r="B18" s="118"/>
      <c r="C18" s="99"/>
      <c r="D18" s="122">
        <f>SUM(D15:D16)</f>
        <v>148000000</v>
      </c>
      <c r="E18" s="123"/>
      <c r="F18" s="123"/>
      <c r="G18" s="122">
        <f>SUM(G15:G16)</f>
        <v>46550000</v>
      </c>
      <c r="H18" s="123"/>
      <c r="I18" s="123"/>
      <c r="J18" s="70">
        <v>0</v>
      </c>
      <c r="K18" s="122"/>
      <c r="L18" s="122"/>
      <c r="M18" s="122">
        <f>SUM(M15:M16)</f>
        <v>2805282</v>
      </c>
      <c r="N18" s="122"/>
      <c r="O18" s="122"/>
      <c r="P18" s="122">
        <f>SUM(P15:P16)</f>
        <v>137292680</v>
      </c>
      <c r="Q18" s="122"/>
      <c r="R18" s="126"/>
      <c r="S18" s="126"/>
      <c r="T18" s="122">
        <f>SUM(T15:T16)</f>
        <v>321412</v>
      </c>
      <c r="U18" s="126"/>
      <c r="V18" s="126"/>
      <c r="W18" s="126"/>
      <c r="X18" s="122">
        <f>SUM(X15:X16)</f>
        <v>321412</v>
      </c>
      <c r="Y18" s="49"/>
      <c r="Z18" s="118"/>
      <c r="AA18" s="122">
        <f>SUM(AA15:AA16)</f>
        <v>334969374</v>
      </c>
      <c r="AB18" s="118"/>
      <c r="AC18" s="118"/>
      <c r="AD18" s="122">
        <f>SUM(AD15:AD16)</f>
        <v>13208822</v>
      </c>
      <c r="AE18" s="118"/>
      <c r="AF18" s="126"/>
      <c r="AG18" s="122">
        <f>SUM(AG15:AG16)</f>
        <v>4640927</v>
      </c>
      <c r="AH18" s="118"/>
      <c r="AI18" s="126"/>
      <c r="AJ18" s="122">
        <f>SUM(AJ15:AJ16)</f>
        <v>352819123</v>
      </c>
      <c r="AK18" s="127"/>
      <c r="AL18" s="218"/>
    </row>
    <row r="19" spans="1:38" s="96" customFormat="1" ht="22.4" customHeight="1">
      <c r="A19" s="13" t="s">
        <v>199</v>
      </c>
      <c r="B19" s="118"/>
      <c r="C19" s="99"/>
      <c r="D19" s="122"/>
      <c r="E19" s="123"/>
      <c r="F19" s="123"/>
      <c r="G19" s="100"/>
      <c r="H19" s="123"/>
      <c r="I19" s="123"/>
      <c r="J19" s="100"/>
      <c r="K19" s="123"/>
      <c r="L19" s="123"/>
      <c r="M19" s="122"/>
      <c r="N19" s="124"/>
      <c r="O19" s="124"/>
      <c r="P19" s="125"/>
      <c r="Q19" s="126"/>
      <c r="R19" s="70"/>
      <c r="S19" s="70"/>
      <c r="T19" s="113"/>
      <c r="U19" s="70"/>
      <c r="V19" s="70"/>
      <c r="W19" s="70"/>
      <c r="X19" s="113"/>
      <c r="Y19" s="70"/>
      <c r="Z19" s="70"/>
      <c r="AA19" s="113"/>
      <c r="AB19" s="118"/>
      <c r="AC19" s="118"/>
      <c r="AD19" s="70"/>
      <c r="AE19" s="118"/>
      <c r="AF19" s="126"/>
      <c r="AG19" s="70"/>
      <c r="AH19" s="118"/>
      <c r="AI19" s="126"/>
      <c r="AJ19" s="125"/>
      <c r="AK19" s="127"/>
    </row>
    <row r="20" spans="1:38" s="96" customFormat="1" ht="22.4" customHeight="1">
      <c r="A20" s="138" t="s">
        <v>153</v>
      </c>
      <c r="B20" s="118"/>
      <c r="C20" s="99"/>
      <c r="D20" s="70">
        <v>0</v>
      </c>
      <c r="E20" s="123"/>
      <c r="F20" s="123"/>
      <c r="G20" s="70">
        <v>0</v>
      </c>
      <c r="H20" s="123"/>
      <c r="I20" s="123"/>
      <c r="J20" s="70">
        <v>0</v>
      </c>
      <c r="K20" s="123"/>
      <c r="L20" s="123"/>
      <c r="M20" s="70">
        <v>0</v>
      </c>
      <c r="N20" s="124"/>
      <c r="O20" s="124"/>
      <c r="P20" s="70">
        <v>0</v>
      </c>
      <c r="Q20" s="126"/>
      <c r="R20" s="70"/>
      <c r="S20" s="70"/>
      <c r="T20" s="70">
        <v>0</v>
      </c>
      <c r="U20" s="70"/>
      <c r="V20" s="70"/>
      <c r="W20" s="70"/>
      <c r="X20" s="70">
        <f>SUM(R20:T20)</f>
        <v>0</v>
      </c>
      <c r="Y20" s="70"/>
      <c r="Z20" s="70"/>
      <c r="AA20" s="70">
        <f>SUM(D20:T20)</f>
        <v>0</v>
      </c>
      <c r="AB20" s="118"/>
      <c r="AC20" s="118"/>
      <c r="AD20" s="122">
        <v>44000000</v>
      </c>
      <c r="AE20" s="122"/>
      <c r="AF20" s="122"/>
      <c r="AG20" s="122">
        <v>17250000</v>
      </c>
      <c r="AH20" s="118"/>
      <c r="AI20" s="126"/>
      <c r="AJ20" s="122">
        <f>SUM(AA20:AG20)</f>
        <v>61250000</v>
      </c>
      <c r="AK20" s="127"/>
    </row>
    <row r="21" spans="1:38" s="96" customFormat="1" ht="22.25" customHeight="1">
      <c r="A21" s="138" t="s">
        <v>38</v>
      </c>
      <c r="B21" s="98" t="s">
        <v>211</v>
      </c>
      <c r="C21" s="99"/>
      <c r="D21" s="70">
        <v>0</v>
      </c>
      <c r="E21" s="101"/>
      <c r="F21" s="101"/>
      <c r="G21" s="70">
        <v>0</v>
      </c>
      <c r="H21" s="101"/>
      <c r="I21" s="101"/>
      <c r="J21" s="70">
        <v>0</v>
      </c>
      <c r="K21" s="101"/>
      <c r="L21" s="101"/>
      <c r="M21" s="100">
        <f>-P21</f>
        <v>162800</v>
      </c>
      <c r="N21" s="128"/>
      <c r="O21" s="128"/>
      <c r="P21" s="100">
        <v>-162800</v>
      </c>
      <c r="Q21" s="129"/>
      <c r="R21" s="129"/>
      <c r="S21" s="129"/>
      <c r="T21" s="70">
        <v>0</v>
      </c>
      <c r="U21" s="70"/>
      <c r="V21" s="70"/>
      <c r="W21" s="70"/>
      <c r="X21" s="70">
        <f>SUM(R21:T21)</f>
        <v>0</v>
      </c>
      <c r="Y21" s="70"/>
      <c r="Z21" s="70"/>
      <c r="AA21" s="70">
        <f>SUM(D21:T21)</f>
        <v>0</v>
      </c>
      <c r="AB21" s="118"/>
      <c r="AC21" s="118"/>
      <c r="AD21" s="70">
        <v>0</v>
      </c>
      <c r="AE21" s="118"/>
      <c r="AF21" s="126"/>
      <c r="AG21" s="70">
        <v>0</v>
      </c>
      <c r="AH21" s="118"/>
      <c r="AI21" s="126"/>
      <c r="AJ21" s="70">
        <f>SUM(AA21:AG21)</f>
        <v>0</v>
      </c>
      <c r="AK21" s="127"/>
    </row>
    <row r="22" spans="1:38" s="96" customFormat="1" ht="22.4" customHeight="1">
      <c r="A22" s="138" t="s">
        <v>134</v>
      </c>
      <c r="B22" s="98">
        <v>28</v>
      </c>
      <c r="C22" s="99"/>
      <c r="D22" s="70">
        <v>0</v>
      </c>
      <c r="E22" s="101"/>
      <c r="F22" s="101"/>
      <c r="G22" s="70">
        <v>0</v>
      </c>
      <c r="H22" s="101"/>
      <c r="I22" s="101"/>
      <c r="J22" s="70">
        <v>0</v>
      </c>
      <c r="K22" s="101"/>
      <c r="L22" s="101"/>
      <c r="M22" s="70">
        <v>0</v>
      </c>
      <c r="N22" s="124"/>
      <c r="O22" s="124"/>
      <c r="P22" s="100">
        <v>-3093200</v>
      </c>
      <c r="Q22" s="126"/>
      <c r="R22" s="126"/>
      <c r="S22" s="126"/>
      <c r="T22" s="70">
        <v>0</v>
      </c>
      <c r="U22" s="70"/>
      <c r="V22" s="70"/>
      <c r="W22" s="70"/>
      <c r="X22" s="70">
        <f>SUM(R22:T22)</f>
        <v>0</v>
      </c>
      <c r="Y22" s="70"/>
      <c r="Z22" s="70"/>
      <c r="AA22" s="122">
        <f>SUM(D22:T22)</f>
        <v>-3093200</v>
      </c>
      <c r="AB22" s="118"/>
      <c r="AC22" s="118"/>
      <c r="AD22" s="70">
        <v>0</v>
      </c>
      <c r="AE22" s="118"/>
      <c r="AF22" s="126"/>
      <c r="AG22" s="70">
        <v>0</v>
      </c>
      <c r="AH22" s="118"/>
      <c r="AI22" s="126"/>
      <c r="AJ22" s="122">
        <f>SUM(AA22:AG22)</f>
        <v>-3093200</v>
      </c>
      <c r="AK22" s="127"/>
    </row>
    <row r="23" spans="1:38" s="96" customFormat="1" ht="22.4" customHeight="1">
      <c r="A23" s="138" t="s">
        <v>209</v>
      </c>
      <c r="B23" s="98"/>
      <c r="C23" s="99"/>
      <c r="D23" s="70">
        <v>0</v>
      </c>
      <c r="E23" s="101"/>
      <c r="F23" s="101"/>
      <c r="G23" s="70">
        <v>0</v>
      </c>
      <c r="H23" s="101"/>
      <c r="I23" s="101"/>
      <c r="J23" s="70">
        <v>0</v>
      </c>
      <c r="K23" s="101"/>
      <c r="L23" s="101"/>
      <c r="M23" s="70">
        <v>0</v>
      </c>
      <c r="N23" s="124"/>
      <c r="O23" s="124"/>
      <c r="P23" s="122">
        <f>กำไรขาดทุนเบ็ดเสร็จ!H36</f>
        <v>169658486</v>
      </c>
      <c r="Q23" s="126"/>
      <c r="R23" s="126"/>
      <c r="S23" s="126"/>
      <c r="T23" s="122">
        <f>กำไรขาดทุนเบ็ดเสร็จ!H33</f>
        <v>820212</v>
      </c>
      <c r="U23" s="122"/>
      <c r="V23" s="122"/>
      <c r="W23" s="122"/>
      <c r="X23" s="122">
        <f>SUM(R23:T23)</f>
        <v>820212</v>
      </c>
      <c r="Y23" s="49"/>
      <c r="Z23" s="118"/>
      <c r="AA23" s="122">
        <f>SUM(D23:T23)</f>
        <v>170478698</v>
      </c>
      <c r="AB23" s="118"/>
      <c r="AC23" s="118"/>
      <c r="AD23" s="147">
        <f>กำไรขาดทุนเบ็ดเสร็จ!H42</f>
        <v>-2637338</v>
      </c>
      <c r="AE23" s="118"/>
      <c r="AF23" s="126"/>
      <c r="AG23" s="147">
        <f>กำไรขาดทุนเบ็ดเสร็จ!H43</f>
        <v>-30741</v>
      </c>
      <c r="AH23" s="118"/>
      <c r="AI23" s="126"/>
      <c r="AJ23" s="122">
        <f>SUM(AA23:AG23)</f>
        <v>167810619</v>
      </c>
      <c r="AK23" s="127"/>
      <c r="AL23" s="218"/>
    </row>
    <row r="24" spans="1:38" s="96" customFormat="1" ht="22.4" customHeight="1" thickBot="1">
      <c r="A24" s="118" t="s">
        <v>197</v>
      </c>
      <c r="B24" s="118"/>
      <c r="C24" s="99"/>
      <c r="D24" s="131">
        <f>SUM(D18:D23)</f>
        <v>148000000</v>
      </c>
      <c r="E24" s="123"/>
      <c r="F24" s="123"/>
      <c r="G24" s="131">
        <f>SUM(G18:G23)</f>
        <v>46550000</v>
      </c>
      <c r="H24" s="123"/>
      <c r="I24" s="123"/>
      <c r="J24" s="212">
        <f>SUM(J18:J23)</f>
        <v>0</v>
      </c>
      <c r="K24" s="123"/>
      <c r="L24" s="123"/>
      <c r="M24" s="131">
        <f>SUM(M18:M23)</f>
        <v>2968082</v>
      </c>
      <c r="N24" s="124"/>
      <c r="O24" s="124"/>
      <c r="P24" s="131">
        <f>SUM(P18:P23)</f>
        <v>303695166</v>
      </c>
      <c r="Q24" s="126"/>
      <c r="R24" s="126"/>
      <c r="S24" s="126"/>
      <c r="T24" s="131">
        <f>SUM(T18:T23)</f>
        <v>1141624</v>
      </c>
      <c r="U24" s="126"/>
      <c r="V24" s="126"/>
      <c r="W24" s="126"/>
      <c r="X24" s="131">
        <f>SUM(X18:X23)</f>
        <v>1141624</v>
      </c>
      <c r="Y24" s="49"/>
      <c r="Z24" s="118"/>
      <c r="AA24" s="131">
        <f>SUM(AA18:AA23)</f>
        <v>502354872</v>
      </c>
      <c r="AB24" s="118"/>
      <c r="AC24" s="118"/>
      <c r="AD24" s="131">
        <f>SUM(AD18:AD23)</f>
        <v>54571484</v>
      </c>
      <c r="AE24" s="118"/>
      <c r="AF24" s="126"/>
      <c r="AG24" s="131">
        <f>SUM(AG18:AG23)</f>
        <v>21860186</v>
      </c>
      <c r="AH24" s="118"/>
      <c r="AI24" s="126"/>
      <c r="AJ24" s="131">
        <f>SUM(AJ18:AJ23)</f>
        <v>578786542</v>
      </c>
      <c r="AK24" s="97"/>
      <c r="AL24" s="218"/>
    </row>
    <row r="25" spans="1:38" s="96" customFormat="1" ht="22.4" customHeight="1" thickTop="1">
      <c r="A25" s="118"/>
      <c r="B25" s="118"/>
      <c r="C25" s="242"/>
      <c r="D25" s="242"/>
      <c r="E25" s="242"/>
      <c r="F25" s="242"/>
      <c r="G25" s="242"/>
      <c r="H25" s="242"/>
      <c r="I25" s="242"/>
      <c r="J25" s="242"/>
      <c r="K25" s="242"/>
      <c r="L25" s="242"/>
      <c r="M25" s="242"/>
      <c r="N25" s="242"/>
      <c r="O25" s="242"/>
      <c r="P25" s="134"/>
      <c r="Q25" s="242"/>
      <c r="R25" s="242"/>
      <c r="S25" s="242"/>
      <c r="T25" s="134"/>
      <c r="U25" s="242"/>
      <c r="V25" s="242"/>
      <c r="W25" s="242"/>
      <c r="X25" s="134"/>
      <c r="Y25" s="49"/>
      <c r="Z25" s="242"/>
      <c r="AA25" s="242"/>
      <c r="AB25" s="242"/>
      <c r="AC25" s="242"/>
      <c r="AD25" s="242"/>
      <c r="AE25" s="242"/>
      <c r="AF25" s="242"/>
      <c r="AG25" s="242"/>
      <c r="AH25" s="242"/>
      <c r="AI25" s="242"/>
      <c r="AJ25" s="133"/>
      <c r="AK25" s="127"/>
      <c r="AL25" s="218"/>
    </row>
    <row r="26" spans="1:38" s="96" customFormat="1" ht="22.4" customHeight="1">
      <c r="A26" s="13" t="s">
        <v>198</v>
      </c>
      <c r="B26" s="118"/>
      <c r="C26" s="99"/>
      <c r="D26" s="122">
        <v>148000000</v>
      </c>
      <c r="E26" s="123"/>
      <c r="F26" s="123"/>
      <c r="G26" s="122">
        <v>46550000</v>
      </c>
      <c r="H26" s="123"/>
      <c r="I26" s="123"/>
      <c r="J26" s="70">
        <v>0</v>
      </c>
      <c r="K26" s="123"/>
      <c r="L26" s="123"/>
      <c r="M26" s="122">
        <v>2968082</v>
      </c>
      <c r="N26" s="124"/>
      <c r="O26" s="124"/>
      <c r="P26" s="122">
        <v>303695166</v>
      </c>
      <c r="Q26" s="126"/>
      <c r="R26" s="126"/>
      <c r="S26" s="126"/>
      <c r="T26" s="122">
        <v>1141624</v>
      </c>
      <c r="U26" s="126"/>
      <c r="V26" s="126"/>
      <c r="W26" s="126"/>
      <c r="X26" s="122">
        <f>SUM(T26:W26)</f>
        <v>1141624</v>
      </c>
      <c r="Y26" s="49"/>
      <c r="Z26" s="118"/>
      <c r="AA26" s="122">
        <f t="shared" ref="AA26:AA32" si="0">SUM(D26:T26)</f>
        <v>502354872</v>
      </c>
      <c r="AB26" s="118"/>
      <c r="AC26" s="118"/>
      <c r="AD26" s="122">
        <v>54571484</v>
      </c>
      <c r="AE26" s="118"/>
      <c r="AF26" s="126"/>
      <c r="AG26" s="122">
        <v>21860186</v>
      </c>
      <c r="AH26" s="118"/>
      <c r="AI26" s="126"/>
      <c r="AJ26" s="122">
        <f>SUM(AA26:AG26)</f>
        <v>578786542</v>
      </c>
      <c r="AK26" s="127"/>
      <c r="AL26" s="218"/>
    </row>
    <row r="27" spans="1:38" s="96" customFormat="1" ht="22.4" customHeight="1">
      <c r="A27" s="13" t="s">
        <v>100</v>
      </c>
      <c r="B27" s="118"/>
      <c r="C27" s="99"/>
      <c r="D27" s="70"/>
      <c r="E27" s="123"/>
      <c r="F27" s="123"/>
      <c r="G27" s="70"/>
      <c r="H27" s="123"/>
      <c r="I27" s="123"/>
      <c r="J27" s="100"/>
      <c r="K27" s="123"/>
      <c r="L27" s="123"/>
      <c r="M27" s="122"/>
      <c r="N27" s="124"/>
      <c r="O27" s="124"/>
      <c r="P27" s="125"/>
      <c r="Q27" s="126"/>
      <c r="R27" s="70"/>
      <c r="S27" s="70"/>
      <c r="T27" s="113"/>
      <c r="U27" s="70"/>
      <c r="V27" s="70"/>
      <c r="W27" s="70"/>
      <c r="X27" s="70"/>
      <c r="Y27" s="70"/>
      <c r="Z27" s="70"/>
      <c r="AA27" s="70"/>
      <c r="AB27" s="118"/>
      <c r="AC27" s="118"/>
      <c r="AD27" s="70"/>
      <c r="AE27" s="118"/>
      <c r="AF27" s="126"/>
      <c r="AG27" s="70"/>
      <c r="AH27" s="118"/>
      <c r="AI27" s="126"/>
      <c r="AJ27" s="125"/>
      <c r="AK27" s="127"/>
      <c r="AL27" s="218"/>
    </row>
    <row r="28" spans="1:38" s="96" customFormat="1" ht="22.4" customHeight="1">
      <c r="A28" s="138" t="s">
        <v>153</v>
      </c>
      <c r="B28" s="98">
        <v>5</v>
      </c>
      <c r="C28" s="99"/>
      <c r="D28" s="70">
        <v>0</v>
      </c>
      <c r="E28" s="123"/>
      <c r="F28" s="123"/>
      <c r="G28" s="70">
        <v>0</v>
      </c>
      <c r="H28" s="123"/>
      <c r="I28" s="123"/>
      <c r="J28" s="100">
        <v>-1459276</v>
      </c>
      <c r="K28" s="123"/>
      <c r="L28" s="123"/>
      <c r="M28" s="70">
        <v>0</v>
      </c>
      <c r="N28" s="128"/>
      <c r="O28" s="128"/>
      <c r="P28" s="70">
        <v>0</v>
      </c>
      <c r="Q28" s="129"/>
      <c r="R28" s="129"/>
      <c r="S28" s="129"/>
      <c r="T28" s="70">
        <v>0</v>
      </c>
      <c r="U28" s="70"/>
      <c r="V28" s="70"/>
      <c r="W28" s="70"/>
      <c r="X28" s="70">
        <f t="shared" ref="X28:X33" si="1">SUM(R28:T28)</f>
        <v>0</v>
      </c>
      <c r="Y28" s="70"/>
      <c r="Z28" s="70"/>
      <c r="AA28" s="122">
        <f t="shared" si="0"/>
        <v>-1459276</v>
      </c>
      <c r="AB28" s="118"/>
      <c r="AC28" s="118"/>
      <c r="AD28" s="122">
        <v>-48191684</v>
      </c>
      <c r="AE28" s="118"/>
      <c r="AF28" s="126"/>
      <c r="AG28" s="70">
        <v>0</v>
      </c>
      <c r="AH28" s="118"/>
      <c r="AI28" s="126"/>
      <c r="AJ28" s="122">
        <f t="shared" ref="AJ28:AJ33" si="2">SUM(AA28:AG28)</f>
        <v>-49650960</v>
      </c>
      <c r="AK28" s="127"/>
      <c r="AL28" s="218"/>
    </row>
    <row r="29" spans="1:38" s="96" customFormat="1" ht="22.25" customHeight="1">
      <c r="A29" s="138" t="s">
        <v>144</v>
      </c>
      <c r="B29" s="98">
        <v>21</v>
      </c>
      <c r="C29" s="99"/>
      <c r="D29" s="100">
        <v>152000000</v>
      </c>
      <c r="E29" s="101"/>
      <c r="F29" s="101"/>
      <c r="G29" s="70">
        <v>0</v>
      </c>
      <c r="H29" s="101"/>
      <c r="I29" s="101"/>
      <c r="J29" s="70">
        <v>0</v>
      </c>
      <c r="K29" s="101"/>
      <c r="L29" s="101"/>
      <c r="M29" s="70">
        <v>0</v>
      </c>
      <c r="N29" s="128"/>
      <c r="O29" s="128"/>
      <c r="P29" s="70">
        <v>0</v>
      </c>
      <c r="Q29" s="129"/>
      <c r="R29" s="129"/>
      <c r="S29" s="129"/>
      <c r="T29" s="70">
        <v>0</v>
      </c>
      <c r="U29" s="70"/>
      <c r="V29" s="70"/>
      <c r="W29" s="70"/>
      <c r="X29" s="70">
        <f t="shared" si="1"/>
        <v>0</v>
      </c>
      <c r="Y29" s="70"/>
      <c r="Z29" s="70"/>
      <c r="AA29" s="122">
        <f t="shared" si="0"/>
        <v>152000000</v>
      </c>
      <c r="AB29" s="118"/>
      <c r="AC29" s="118"/>
      <c r="AD29" s="70">
        <v>0</v>
      </c>
      <c r="AE29" s="118"/>
      <c r="AF29" s="126"/>
      <c r="AG29" s="70">
        <v>0</v>
      </c>
      <c r="AH29" s="118"/>
      <c r="AI29" s="126"/>
      <c r="AJ29" s="122">
        <f t="shared" si="2"/>
        <v>152000000</v>
      </c>
      <c r="AK29" s="127"/>
      <c r="AL29" s="218"/>
    </row>
    <row r="30" spans="1:38" s="96" customFormat="1" ht="22.25" customHeight="1">
      <c r="A30" s="138" t="s">
        <v>38</v>
      </c>
      <c r="B30" s="98" t="s">
        <v>211</v>
      </c>
      <c r="C30" s="99"/>
      <c r="D30" s="70">
        <v>0</v>
      </c>
      <c r="E30" s="101"/>
      <c r="F30" s="101"/>
      <c r="G30" s="70">
        <v>0</v>
      </c>
      <c r="H30" s="101"/>
      <c r="I30" s="101"/>
      <c r="J30" s="70">
        <v>0</v>
      </c>
      <c r="K30" s="101"/>
      <c r="L30" s="101"/>
      <c r="M30" s="100">
        <v>11831918</v>
      </c>
      <c r="N30" s="128"/>
      <c r="O30" s="128"/>
      <c r="P30" s="100">
        <v>-11831918</v>
      </c>
      <c r="Q30" s="129"/>
      <c r="R30" s="129"/>
      <c r="S30" s="129"/>
      <c r="T30" s="70">
        <v>0</v>
      </c>
      <c r="U30" s="70"/>
      <c r="V30" s="70"/>
      <c r="W30" s="70"/>
      <c r="X30" s="70">
        <f t="shared" si="1"/>
        <v>0</v>
      </c>
      <c r="Y30" s="70"/>
      <c r="Z30" s="70"/>
      <c r="AA30" s="70">
        <f t="shared" si="0"/>
        <v>0</v>
      </c>
      <c r="AB30" s="118"/>
      <c r="AC30" s="118"/>
      <c r="AD30" s="70">
        <v>0</v>
      </c>
      <c r="AE30" s="118"/>
      <c r="AF30" s="126"/>
      <c r="AG30" s="70">
        <v>0</v>
      </c>
      <c r="AH30" s="118"/>
      <c r="AI30" s="126"/>
      <c r="AJ30" s="70">
        <f t="shared" si="2"/>
        <v>0</v>
      </c>
      <c r="AK30" s="127"/>
      <c r="AL30" s="218"/>
    </row>
    <row r="31" spans="1:38" s="96" customFormat="1" ht="22.4" customHeight="1">
      <c r="A31" s="138" t="s">
        <v>134</v>
      </c>
      <c r="B31" s="98">
        <v>28</v>
      </c>
      <c r="C31" s="99"/>
      <c r="D31" s="70">
        <v>0</v>
      </c>
      <c r="E31" s="101"/>
      <c r="F31" s="101"/>
      <c r="G31" s="70">
        <v>0</v>
      </c>
      <c r="H31" s="101"/>
      <c r="I31" s="101"/>
      <c r="J31" s="70">
        <v>0</v>
      </c>
      <c r="K31" s="101"/>
      <c r="L31" s="101"/>
      <c r="M31" s="70">
        <v>0</v>
      </c>
      <c r="N31" s="124"/>
      <c r="O31" s="124"/>
      <c r="P31" s="100">
        <v>-325933023</v>
      </c>
      <c r="Q31" s="126"/>
      <c r="R31" s="126"/>
      <c r="S31" s="126"/>
      <c r="T31" s="70">
        <v>0</v>
      </c>
      <c r="U31" s="70"/>
      <c r="V31" s="70"/>
      <c r="W31" s="70"/>
      <c r="X31" s="70">
        <f t="shared" si="1"/>
        <v>0</v>
      </c>
      <c r="Y31" s="70"/>
      <c r="Z31" s="70"/>
      <c r="AA31" s="122">
        <f t="shared" si="0"/>
        <v>-325933023</v>
      </c>
      <c r="AB31" s="118"/>
      <c r="AC31" s="118"/>
      <c r="AD31" s="70">
        <v>0</v>
      </c>
      <c r="AE31" s="118"/>
      <c r="AF31" s="126"/>
      <c r="AG31" s="70">
        <v>0</v>
      </c>
      <c r="AH31" s="118"/>
      <c r="AI31" s="126"/>
      <c r="AJ31" s="122">
        <f t="shared" si="2"/>
        <v>-325933023</v>
      </c>
      <c r="AK31" s="127"/>
      <c r="AL31" s="218"/>
    </row>
    <row r="32" spans="1:38" s="96" customFormat="1" ht="22.4" customHeight="1">
      <c r="A32" s="138" t="s">
        <v>220</v>
      </c>
      <c r="B32" s="98">
        <v>28</v>
      </c>
      <c r="C32" s="99"/>
      <c r="D32" s="70">
        <v>0</v>
      </c>
      <c r="E32" s="101"/>
      <c r="F32" s="101"/>
      <c r="G32" s="70">
        <v>0</v>
      </c>
      <c r="H32" s="101"/>
      <c r="I32" s="101"/>
      <c r="J32" s="70">
        <v>0</v>
      </c>
      <c r="K32" s="101"/>
      <c r="L32" s="101"/>
      <c r="M32" s="70">
        <v>0</v>
      </c>
      <c r="N32" s="124"/>
      <c r="O32" s="124"/>
      <c r="P32" s="70">
        <v>0</v>
      </c>
      <c r="Q32" s="126"/>
      <c r="R32" s="126"/>
      <c r="S32" s="126"/>
      <c r="T32" s="70">
        <v>0</v>
      </c>
      <c r="U32" s="70"/>
      <c r="V32" s="70"/>
      <c r="W32" s="70"/>
      <c r="X32" s="70">
        <f t="shared" si="1"/>
        <v>0</v>
      </c>
      <c r="Y32" s="70"/>
      <c r="Z32" s="70"/>
      <c r="AA32" s="70">
        <f t="shared" si="0"/>
        <v>0</v>
      </c>
      <c r="AB32" s="118"/>
      <c r="AC32" s="118"/>
      <c r="AD32" s="70">
        <f>SUM(AD27)</f>
        <v>0</v>
      </c>
      <c r="AE32" s="118"/>
      <c r="AF32" s="126"/>
      <c r="AG32" s="122">
        <v>-1687410</v>
      </c>
      <c r="AH32" s="118"/>
      <c r="AI32" s="126"/>
      <c r="AJ32" s="122">
        <f t="shared" si="2"/>
        <v>-1687410</v>
      </c>
      <c r="AK32" s="127"/>
      <c r="AL32" s="218"/>
    </row>
    <row r="33" spans="1:38" s="96" customFormat="1" ht="22.4" customHeight="1">
      <c r="A33" s="138" t="s">
        <v>183</v>
      </c>
      <c r="B33" s="98"/>
      <c r="C33" s="99"/>
      <c r="D33" s="70">
        <v>0</v>
      </c>
      <c r="E33" s="101"/>
      <c r="F33" s="101"/>
      <c r="G33" s="70">
        <v>0</v>
      </c>
      <c r="H33" s="101"/>
      <c r="I33" s="101"/>
      <c r="J33" s="70">
        <v>0</v>
      </c>
      <c r="K33" s="101"/>
      <c r="L33" s="101"/>
      <c r="M33" s="70">
        <v>0</v>
      </c>
      <c r="N33" s="124"/>
      <c r="O33" s="124"/>
      <c r="P33" s="130">
        <f>กำไรขาดทุนเบ็ดเสร็จ!F36</f>
        <v>77892932</v>
      </c>
      <c r="Q33" s="126"/>
      <c r="R33" s="126"/>
      <c r="S33" s="126"/>
      <c r="T33" s="147">
        <f>กำไรขาดทุนเบ็ดเสร็จ!F33</f>
        <v>273949</v>
      </c>
      <c r="U33" s="147"/>
      <c r="V33" s="147"/>
      <c r="W33" s="147"/>
      <c r="X33" s="147">
        <f t="shared" si="1"/>
        <v>273949</v>
      </c>
      <c r="Y33" s="49"/>
      <c r="Z33" s="118"/>
      <c r="AA33" s="122">
        <f>SUM(D33:P33)+X33</f>
        <v>78166881</v>
      </c>
      <c r="AB33" s="118"/>
      <c r="AC33" s="118"/>
      <c r="AD33" s="147">
        <v>-6379800</v>
      </c>
      <c r="AE33" s="118"/>
      <c r="AF33" s="126"/>
      <c r="AG33" s="147">
        <v>-3514684</v>
      </c>
      <c r="AH33" s="118"/>
      <c r="AI33" s="126"/>
      <c r="AJ33" s="122">
        <f t="shared" si="2"/>
        <v>68272397</v>
      </c>
      <c r="AK33" s="127"/>
      <c r="AL33" s="218"/>
    </row>
    <row r="34" spans="1:38" s="96" customFormat="1" ht="22.4" customHeight="1" thickBot="1">
      <c r="A34" s="118" t="s">
        <v>184</v>
      </c>
      <c r="B34" s="118"/>
      <c r="C34" s="99"/>
      <c r="D34" s="131">
        <f>SUM(D26:D33)</f>
        <v>300000000</v>
      </c>
      <c r="E34" s="123"/>
      <c r="F34" s="123"/>
      <c r="G34" s="132">
        <f>SUM(G26:G33)</f>
        <v>46550000</v>
      </c>
      <c r="H34" s="123"/>
      <c r="I34" s="123"/>
      <c r="J34" s="132">
        <f>SUM(J26:J33)</f>
        <v>-1459276</v>
      </c>
      <c r="K34" s="123"/>
      <c r="L34" s="123"/>
      <c r="M34" s="131">
        <f>SUM(M26:M33)</f>
        <v>14800000</v>
      </c>
      <c r="N34" s="124"/>
      <c r="O34" s="124"/>
      <c r="P34" s="131">
        <f>SUM(P26:P33)</f>
        <v>43823157</v>
      </c>
      <c r="Q34" s="126"/>
      <c r="R34" s="126"/>
      <c r="S34" s="126"/>
      <c r="T34" s="131">
        <f>SUM(T26:T33)</f>
        <v>1415573</v>
      </c>
      <c r="U34" s="126"/>
      <c r="V34" s="126"/>
      <c r="W34" s="126"/>
      <c r="X34" s="131">
        <f>SUM(X26:X33)</f>
        <v>1415573</v>
      </c>
      <c r="Y34" s="49"/>
      <c r="Z34" s="118"/>
      <c r="AA34" s="131">
        <f>SUM(AA26:AA33)</f>
        <v>405129454</v>
      </c>
      <c r="AB34" s="118"/>
      <c r="AC34" s="118"/>
      <c r="AD34" s="212">
        <f>SUM(AD26:AD33)</f>
        <v>0</v>
      </c>
      <c r="AE34" s="118"/>
      <c r="AF34" s="126"/>
      <c r="AG34" s="131">
        <f>SUM(AG26:AG33)</f>
        <v>16658092</v>
      </c>
      <c r="AH34" s="118"/>
      <c r="AI34" s="126"/>
      <c r="AJ34" s="132">
        <f>SUM(AJ26:AJ33)</f>
        <v>421787546</v>
      </c>
      <c r="AK34" s="97"/>
      <c r="AL34" s="218"/>
    </row>
    <row r="35" spans="1:38" s="96" customFormat="1" ht="22.4" customHeight="1" thickTop="1">
      <c r="B35" s="118"/>
      <c r="C35" s="99"/>
      <c r="D35" s="122"/>
      <c r="E35" s="123"/>
      <c r="F35" s="123"/>
      <c r="G35" s="123"/>
      <c r="H35" s="123"/>
      <c r="I35" s="123"/>
      <c r="J35" s="123"/>
      <c r="K35" s="123"/>
      <c r="L35" s="123"/>
      <c r="M35" s="122"/>
      <c r="N35" s="124"/>
      <c r="O35" s="124"/>
      <c r="P35" s="125"/>
      <c r="Q35" s="126"/>
      <c r="R35" s="126"/>
      <c r="S35" s="126"/>
      <c r="T35" s="126"/>
      <c r="U35" s="126"/>
      <c r="V35" s="126"/>
      <c r="W35" s="126"/>
      <c r="X35" s="126"/>
      <c r="Y35" s="135"/>
      <c r="Z35" s="118"/>
      <c r="AA35" s="118"/>
      <c r="AB35" s="118"/>
      <c r="AC35" s="118"/>
      <c r="AD35" s="118"/>
      <c r="AE35" s="118"/>
      <c r="AF35" s="126"/>
      <c r="AG35" s="118"/>
      <c r="AH35" s="118"/>
      <c r="AI35" s="126"/>
      <c r="AJ35" s="125"/>
      <c r="AK35" s="97"/>
      <c r="AL35" s="218"/>
    </row>
    <row r="36" spans="1:38" s="96" customFormat="1" ht="22.4" customHeight="1">
      <c r="B36" s="118"/>
      <c r="C36" s="99"/>
      <c r="D36" s="122"/>
      <c r="E36" s="123"/>
      <c r="F36" s="123"/>
      <c r="G36" s="123"/>
      <c r="H36" s="123"/>
      <c r="I36" s="123"/>
      <c r="J36" s="123"/>
      <c r="K36" s="123"/>
      <c r="L36" s="123"/>
      <c r="M36" s="122"/>
      <c r="N36" s="124"/>
      <c r="O36" s="124"/>
      <c r="P36" s="125"/>
      <c r="Q36" s="126"/>
      <c r="R36" s="126"/>
      <c r="S36" s="126"/>
      <c r="T36" s="126"/>
      <c r="U36" s="126"/>
      <c r="V36" s="126"/>
      <c r="W36" s="126"/>
      <c r="X36" s="126"/>
      <c r="Y36" s="135"/>
      <c r="Z36" s="118"/>
      <c r="AA36" s="118"/>
      <c r="AB36" s="118"/>
      <c r="AC36" s="118"/>
      <c r="AD36" s="118"/>
      <c r="AE36" s="118"/>
      <c r="AF36" s="126"/>
      <c r="AG36" s="118"/>
      <c r="AH36" s="118"/>
      <c r="AI36" s="126"/>
      <c r="AJ36" s="125"/>
      <c r="AK36" s="97"/>
      <c r="AL36" s="218"/>
    </row>
    <row r="37" spans="1:38" s="96" customFormat="1" ht="22.4" customHeight="1">
      <c r="B37" s="118"/>
      <c r="C37" s="99"/>
      <c r="D37" s="122"/>
      <c r="E37" s="123"/>
      <c r="F37" s="123"/>
      <c r="G37" s="123"/>
      <c r="H37" s="123"/>
      <c r="I37" s="123"/>
      <c r="J37" s="123"/>
      <c r="K37" s="123"/>
      <c r="L37" s="123"/>
      <c r="M37" s="122"/>
      <c r="N37" s="124"/>
      <c r="O37" s="124"/>
      <c r="P37" s="125"/>
      <c r="Q37" s="126"/>
      <c r="R37" s="126"/>
      <c r="S37" s="126"/>
      <c r="T37" s="126"/>
      <c r="U37" s="126"/>
      <c r="V37" s="126"/>
      <c r="W37" s="126"/>
      <c r="X37" s="126"/>
      <c r="Y37" s="135"/>
      <c r="Z37" s="118"/>
      <c r="AA37" s="118"/>
      <c r="AB37" s="118"/>
      <c r="AC37" s="118"/>
      <c r="AD37" s="118"/>
      <c r="AE37" s="118"/>
      <c r="AF37" s="126"/>
      <c r="AG37" s="118"/>
      <c r="AH37" s="118"/>
      <c r="AI37" s="126"/>
      <c r="AJ37" s="125"/>
      <c r="AK37" s="97"/>
      <c r="AL37" s="218"/>
    </row>
    <row r="38" spans="1:38" s="175" customFormat="1" ht="24" customHeight="1">
      <c r="A38" s="95" t="s">
        <v>79</v>
      </c>
      <c r="B38" s="176"/>
      <c r="C38" s="224"/>
      <c r="D38" s="211"/>
      <c r="E38" s="211"/>
      <c r="F38" s="211"/>
      <c r="G38" s="211"/>
      <c r="H38" s="211"/>
      <c r="I38" s="211"/>
      <c r="J38" s="211"/>
      <c r="K38" s="211"/>
      <c r="L38" s="211"/>
      <c r="M38" s="211"/>
      <c r="N38" s="211"/>
      <c r="O38" s="211"/>
      <c r="P38" s="211"/>
      <c r="Q38" s="211"/>
      <c r="R38" s="211"/>
      <c r="S38" s="211"/>
      <c r="T38" s="211"/>
      <c r="U38" s="211"/>
      <c r="V38" s="211"/>
      <c r="W38" s="211"/>
      <c r="X38" s="211"/>
      <c r="Y38" s="211"/>
      <c r="Z38" s="211"/>
      <c r="AA38" s="211"/>
      <c r="AB38" s="211"/>
      <c r="AC38" s="211"/>
      <c r="AD38" s="211"/>
      <c r="AE38" s="211"/>
      <c r="AF38" s="211"/>
      <c r="AG38" s="211"/>
      <c r="AH38" s="211"/>
      <c r="AI38" s="211"/>
      <c r="AJ38" s="211"/>
      <c r="AK38" s="211"/>
      <c r="AL38" s="213"/>
    </row>
    <row r="52" spans="1:1" ht="24" customHeight="1">
      <c r="A52" s="95"/>
    </row>
    <row r="72" spans="4:4" ht="24" customHeight="1">
      <c r="D72" s="107"/>
    </row>
  </sheetData>
  <mergeCells count="30">
    <mergeCell ref="C8:D8"/>
    <mergeCell ref="A1:AK1"/>
    <mergeCell ref="A2:AK2"/>
    <mergeCell ref="A3:AK3"/>
    <mergeCell ref="A4:AK4"/>
    <mergeCell ref="C9:E9"/>
    <mergeCell ref="AI7:AK7"/>
    <mergeCell ref="A5:AK5"/>
    <mergeCell ref="W10:Y10"/>
    <mergeCell ref="C7:AB7"/>
    <mergeCell ref="AI8:AK8"/>
    <mergeCell ref="R8:X8"/>
    <mergeCell ref="Z8:AA8"/>
    <mergeCell ref="L9:N9"/>
    <mergeCell ref="L10:N10"/>
    <mergeCell ref="R10:U10"/>
    <mergeCell ref="Z9:AA9"/>
    <mergeCell ref="Z10:AB10"/>
    <mergeCell ref="R9:X9"/>
    <mergeCell ref="K8:P8"/>
    <mergeCell ref="O9:Q9"/>
    <mergeCell ref="L11:N11"/>
    <mergeCell ref="Z13:AB13"/>
    <mergeCell ref="S13:U13"/>
    <mergeCell ref="W13:Y13"/>
    <mergeCell ref="W12:Y12"/>
    <mergeCell ref="W11:Y11"/>
    <mergeCell ref="Z11:AB11"/>
    <mergeCell ref="S12:U12"/>
    <mergeCell ref="S11:U11"/>
  </mergeCells>
  <pageMargins left="0.8" right="0.5" top="1" bottom="0.5" header="0.6" footer="0.3"/>
  <pageSetup paperSize="9" scale="60" fitToHeight="0" orientation="landscape" r:id="rId1"/>
  <headerFooter alignWithMargins="0"/>
  <rowBreaks count="1" manualBreakCount="1">
    <brk id="38" max="2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0B050"/>
  </sheetPr>
  <dimension ref="A1:S36"/>
  <sheetViews>
    <sheetView showGridLines="0" tabSelected="1" topLeftCell="B1" zoomScaleNormal="100" zoomScaleSheetLayoutView="100" workbookViewId="0">
      <selection activeCell="P23" sqref="P23"/>
    </sheetView>
  </sheetViews>
  <sheetFormatPr defaultColWidth="9.09765625" defaultRowHeight="24" customHeight="1"/>
  <cols>
    <col min="1" max="1" width="74.8984375" style="45" customWidth="1"/>
    <col min="2" max="2" width="9" style="45" bestFit="1" customWidth="1"/>
    <col min="3" max="3" width="3.69921875" style="45" customWidth="1"/>
    <col min="4" max="4" width="18.09765625" style="45" customWidth="1"/>
    <col min="5" max="5" width="1.09765625" style="45" customWidth="1"/>
    <col min="6" max="6" width="18.09765625" style="45" customWidth="1"/>
    <col min="7" max="7" width="2.09765625" style="45" customWidth="1"/>
    <col min="8" max="8" width="17.59765625" style="45" customWidth="1"/>
    <col min="9" max="9" width="1.8984375" style="45" customWidth="1"/>
    <col min="10" max="10" width="18.09765625" style="45" customWidth="1"/>
    <col min="11" max="11" width="1" style="45" customWidth="1"/>
    <col min="12" max="12" width="18.19921875" style="45" customWidth="1"/>
    <col min="13" max="13" width="1.69921875" style="45" customWidth="1"/>
    <col min="14" max="14" width="15.8984375" style="45" customWidth="1"/>
    <col min="15" max="15" width="1.3984375" style="45" customWidth="1"/>
    <col min="16" max="16" width="18.09765625" style="45" customWidth="1"/>
    <col min="17" max="17" width="14.09765625" style="45" bestFit="1" customWidth="1"/>
    <col min="18" max="18" width="20.09765625" style="45" bestFit="1" customWidth="1"/>
    <col min="19" max="19" width="16.09765625" style="45" bestFit="1" customWidth="1"/>
    <col min="20" max="20" width="14.09765625" style="45" bestFit="1" customWidth="1"/>
    <col min="21" max="16384" width="9.09765625" style="45"/>
  </cols>
  <sheetData>
    <row r="1" spans="1:19" ht="26">
      <c r="A1" s="261" t="str">
        <f>งบดุล!A1</f>
        <v>บริษัท สเปเชี่ยลตี้ เนเชอรัล โปรดักส์ จำกัด และ บริษัทย่อย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</row>
    <row r="2" spans="1:19" ht="24" customHeight="1">
      <c r="A2" s="261" t="s">
        <v>49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</row>
    <row r="3" spans="1:19" ht="24" customHeight="1">
      <c r="A3" s="261" t="s">
        <v>30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</row>
    <row r="4" spans="1:19" ht="26">
      <c r="A4" s="261" t="s">
        <v>178</v>
      </c>
      <c r="B4" s="261"/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</row>
    <row r="5" spans="1:19" ht="24" customHeight="1">
      <c r="A5" s="278" t="s">
        <v>66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</row>
    <row r="6" spans="1:19" ht="9" customHeight="1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2"/>
      <c r="M6" s="12"/>
      <c r="N6" s="12"/>
      <c r="O6" s="12"/>
      <c r="P6" s="17"/>
    </row>
    <row r="7" spans="1:19" ht="26.5" customHeight="1">
      <c r="A7" s="17"/>
      <c r="B7" s="240" t="s">
        <v>32</v>
      </c>
      <c r="C7" s="17"/>
      <c r="D7" s="241" t="s">
        <v>42</v>
      </c>
      <c r="E7" s="17"/>
      <c r="F7" s="241" t="s">
        <v>107</v>
      </c>
      <c r="G7" s="277" t="s">
        <v>10</v>
      </c>
      <c r="H7" s="277"/>
      <c r="I7" s="277"/>
      <c r="J7" s="277"/>
      <c r="L7" s="277" t="s">
        <v>53</v>
      </c>
      <c r="M7" s="277"/>
      <c r="N7" s="277"/>
      <c r="O7" s="141"/>
      <c r="P7" s="241" t="s">
        <v>24</v>
      </c>
    </row>
    <row r="8" spans="1:19" s="96" customFormat="1" ht="22.4" customHeight="1">
      <c r="A8" s="3"/>
      <c r="C8" s="240"/>
      <c r="D8" s="19" t="s">
        <v>41</v>
      </c>
      <c r="E8" s="241"/>
      <c r="F8" s="19" t="s">
        <v>89</v>
      </c>
      <c r="G8" s="49"/>
      <c r="H8" s="19" t="s">
        <v>11</v>
      </c>
      <c r="I8" s="49"/>
      <c r="J8" s="19" t="s">
        <v>31</v>
      </c>
      <c r="K8" s="20"/>
      <c r="L8" s="276" t="s">
        <v>111</v>
      </c>
      <c r="M8" s="276"/>
      <c r="N8" s="276"/>
      <c r="O8" s="141"/>
      <c r="P8" s="19" t="s">
        <v>46</v>
      </c>
    </row>
    <row r="9" spans="1:19" s="96" customFormat="1" ht="22.4" customHeight="1">
      <c r="A9" s="3"/>
      <c r="B9" s="3"/>
      <c r="C9" s="3"/>
      <c r="E9" s="19"/>
      <c r="G9" s="49"/>
      <c r="H9" s="19" t="s">
        <v>101</v>
      </c>
      <c r="I9" s="19"/>
      <c r="J9" s="20"/>
      <c r="K9" s="20"/>
      <c r="L9" s="245" t="s">
        <v>112</v>
      </c>
      <c r="M9" s="245"/>
      <c r="N9" s="242" t="s">
        <v>24</v>
      </c>
      <c r="O9" s="20"/>
    </row>
    <row r="10" spans="1:19" s="96" customFormat="1" ht="22.4" customHeight="1">
      <c r="A10" s="3"/>
      <c r="B10" s="3"/>
      <c r="C10" s="3"/>
      <c r="D10" s="20"/>
      <c r="E10" s="20"/>
      <c r="F10" s="20"/>
      <c r="G10" s="49"/>
      <c r="H10" s="19" t="s">
        <v>102</v>
      </c>
      <c r="I10" s="19"/>
      <c r="J10" s="20"/>
      <c r="K10" s="20"/>
      <c r="L10" s="244" t="s">
        <v>103</v>
      </c>
      <c r="M10" s="244"/>
      <c r="N10" s="244" t="s">
        <v>142</v>
      </c>
      <c r="O10" s="140"/>
      <c r="P10" s="20"/>
    </row>
    <row r="11" spans="1:19" s="96" customFormat="1" ht="22.4" customHeight="1">
      <c r="A11" s="3"/>
      <c r="B11" s="3"/>
      <c r="C11" s="3"/>
      <c r="D11" s="20"/>
      <c r="E11" s="20"/>
      <c r="F11" s="20"/>
      <c r="K11" s="20"/>
      <c r="L11" s="244" t="s">
        <v>104</v>
      </c>
      <c r="M11" s="244"/>
      <c r="N11" s="244" t="s">
        <v>90</v>
      </c>
      <c r="O11" s="140"/>
      <c r="P11" s="20"/>
    </row>
    <row r="12" spans="1:19" s="96" customFormat="1" ht="22.4" customHeight="1">
      <c r="A12" s="3"/>
      <c r="B12" s="3"/>
      <c r="C12" s="3"/>
      <c r="D12" s="20"/>
      <c r="E12" s="20"/>
      <c r="F12" s="20"/>
      <c r="G12" s="49"/>
      <c r="H12" s="19"/>
      <c r="I12" s="19"/>
      <c r="J12" s="20"/>
      <c r="K12" s="20"/>
      <c r="L12" s="244" t="s">
        <v>105</v>
      </c>
      <c r="M12" s="244"/>
      <c r="N12" s="244" t="s">
        <v>91</v>
      </c>
      <c r="O12" s="140"/>
      <c r="P12" s="20"/>
    </row>
    <row r="13" spans="1:19" s="96" customFormat="1" ht="22.4" customHeight="1">
      <c r="A13" s="13" t="s">
        <v>187</v>
      </c>
      <c r="B13" s="3"/>
      <c r="C13" s="3"/>
      <c r="D13" s="8">
        <v>148000000</v>
      </c>
      <c r="E13" s="8"/>
      <c r="F13" s="8">
        <v>46550000</v>
      </c>
      <c r="G13" s="8"/>
      <c r="H13" s="8">
        <v>2805282</v>
      </c>
      <c r="I13" s="8"/>
      <c r="J13" s="8">
        <v>48101300</v>
      </c>
      <c r="K13" s="8"/>
      <c r="L13" s="70">
        <v>0</v>
      </c>
      <c r="M13" s="8"/>
      <c r="N13" s="70">
        <v>0</v>
      </c>
      <c r="O13" s="8"/>
      <c r="P13" s="8">
        <f>SUM(D13:J13,N13)</f>
        <v>245456582</v>
      </c>
    </row>
    <row r="14" spans="1:19" s="96" customFormat="1" ht="22.4" customHeight="1">
      <c r="A14" s="139" t="s">
        <v>141</v>
      </c>
      <c r="B14" s="51">
        <v>2</v>
      </c>
      <c r="C14" s="3"/>
      <c r="D14" s="76">
        <v>0</v>
      </c>
      <c r="E14" s="8"/>
      <c r="F14" s="76">
        <v>0</v>
      </c>
      <c r="G14" s="8"/>
      <c r="H14" s="76">
        <v>0</v>
      </c>
      <c r="I14" s="8"/>
      <c r="J14" s="180">
        <v>-3105373</v>
      </c>
      <c r="K14" s="8"/>
      <c r="L14" s="180">
        <v>-183948</v>
      </c>
      <c r="M14" s="8"/>
      <c r="N14" s="180">
        <f>SUM(L14:M14)</f>
        <v>-183948</v>
      </c>
      <c r="O14" s="8"/>
      <c r="P14" s="180">
        <f>SUM(D14:J14,N14)</f>
        <v>-3289321</v>
      </c>
    </row>
    <row r="15" spans="1:19" s="96" customFormat="1" ht="22.4" customHeight="1">
      <c r="A15" s="13" t="s">
        <v>179</v>
      </c>
      <c r="B15" s="15"/>
      <c r="C15" s="3"/>
      <c r="D15" s="8">
        <f>SUM(D13:D14)</f>
        <v>148000000</v>
      </c>
      <c r="E15" s="8"/>
      <c r="F15" s="8">
        <f>SUM(F13:F14)</f>
        <v>46550000</v>
      </c>
      <c r="G15" s="8"/>
      <c r="H15" s="8">
        <f>SUM(H13:H14)</f>
        <v>2805282</v>
      </c>
      <c r="I15" s="56"/>
      <c r="J15" s="8">
        <f>SUM(J13:J14)</f>
        <v>44995927</v>
      </c>
      <c r="K15" s="8"/>
      <c r="L15" s="8">
        <f>SUM(L13:L14)</f>
        <v>-183948</v>
      </c>
      <c r="M15" s="8"/>
      <c r="N15" s="8">
        <f>SUM(N13:N14)</f>
        <v>-183948</v>
      </c>
      <c r="O15" s="38"/>
      <c r="P15" s="8">
        <f>SUM(P13:P14)</f>
        <v>242167261</v>
      </c>
      <c r="Q15" s="228"/>
      <c r="R15" s="105"/>
      <c r="S15" s="106"/>
    </row>
    <row r="16" spans="1:19" s="96" customFormat="1" ht="22.4" customHeight="1">
      <c r="A16" s="13" t="s">
        <v>100</v>
      </c>
      <c r="B16" s="98"/>
      <c r="C16" s="99"/>
      <c r="D16" s="8"/>
      <c r="E16" s="8"/>
      <c r="F16" s="70"/>
      <c r="G16" s="101"/>
      <c r="H16" s="8"/>
      <c r="I16" s="101"/>
      <c r="J16" s="44"/>
      <c r="K16" s="44"/>
      <c r="L16" s="113"/>
      <c r="M16" s="113"/>
      <c r="N16" s="37"/>
      <c r="O16" s="37"/>
      <c r="P16" s="44"/>
    </row>
    <row r="17" spans="1:19" s="96" customFormat="1" ht="22.4" customHeight="1">
      <c r="A17" s="139" t="s">
        <v>38</v>
      </c>
      <c r="B17" s="98" t="s">
        <v>211</v>
      </c>
      <c r="C17" s="4"/>
      <c r="D17" s="70">
        <v>0</v>
      </c>
      <c r="E17" s="8"/>
      <c r="F17" s="70">
        <v>0</v>
      </c>
      <c r="G17" s="21"/>
      <c r="H17" s="182">
        <f>-J17</f>
        <v>162800</v>
      </c>
      <c r="I17" s="7"/>
      <c r="J17" s="8">
        <v>-162800</v>
      </c>
      <c r="K17" s="46"/>
      <c r="L17" s="70">
        <v>0</v>
      </c>
      <c r="M17" s="8"/>
      <c r="N17" s="70">
        <v>0</v>
      </c>
      <c r="O17" s="37"/>
      <c r="P17" s="70">
        <v>0</v>
      </c>
    </row>
    <row r="18" spans="1:19" s="96" customFormat="1" ht="22.4" customHeight="1">
      <c r="A18" s="139" t="s">
        <v>134</v>
      </c>
      <c r="B18" s="98">
        <v>28</v>
      </c>
      <c r="C18" s="15"/>
      <c r="D18" s="70">
        <v>0</v>
      </c>
      <c r="E18" s="8"/>
      <c r="F18" s="70">
        <v>0</v>
      </c>
      <c r="G18" s="21"/>
      <c r="H18" s="70">
        <v>0</v>
      </c>
      <c r="I18" s="7"/>
      <c r="J18" s="8">
        <v>-3093200</v>
      </c>
      <c r="K18" s="46"/>
      <c r="L18" s="70">
        <v>0</v>
      </c>
      <c r="M18" s="8"/>
      <c r="N18" s="70">
        <v>0</v>
      </c>
      <c r="O18" s="37"/>
      <c r="P18" s="8">
        <f>SUM(D18:J18,N18)</f>
        <v>-3093200</v>
      </c>
    </row>
    <row r="19" spans="1:19" s="96" customFormat="1" ht="22.4" customHeight="1">
      <c r="A19" s="139" t="s">
        <v>180</v>
      </c>
      <c r="B19" s="15"/>
      <c r="C19" s="15"/>
      <c r="D19" s="76">
        <v>0</v>
      </c>
      <c r="E19" s="8"/>
      <c r="F19" s="76">
        <v>0</v>
      </c>
      <c r="G19" s="8"/>
      <c r="H19" s="76">
        <v>0</v>
      </c>
      <c r="I19" s="7"/>
      <c r="J19" s="182">
        <f>กำไรขาดทุนเบ็ดเสร็จ!L36</f>
        <v>54525863</v>
      </c>
      <c r="K19" s="46"/>
      <c r="L19" s="182">
        <f>กำไรขาดทุนเบ็ดเสร็จ!L33</f>
        <v>384956</v>
      </c>
      <c r="M19" s="44"/>
      <c r="N19" s="6">
        <f>SUM(L19:M19)</f>
        <v>384956</v>
      </c>
      <c r="O19" s="37"/>
      <c r="P19" s="182">
        <f>SUM(D19:J19,N19)</f>
        <v>54910819</v>
      </c>
      <c r="Q19" s="228"/>
    </row>
    <row r="20" spans="1:19" s="96" customFormat="1" ht="22.4" customHeight="1" thickBot="1">
      <c r="A20" s="13" t="s">
        <v>181</v>
      </c>
      <c r="B20" s="3"/>
      <c r="C20" s="3"/>
      <c r="D20" s="10">
        <f>SUM(D15:D19)</f>
        <v>148000000</v>
      </c>
      <c r="E20" s="8"/>
      <c r="F20" s="10">
        <f>SUM(F15:F19)</f>
        <v>46550000</v>
      </c>
      <c r="G20" s="8"/>
      <c r="H20" s="10">
        <f>SUM(H15:H19)</f>
        <v>2968082</v>
      </c>
      <c r="I20" s="7"/>
      <c r="J20" s="10">
        <f>SUM(J15:J19)</f>
        <v>96265790</v>
      </c>
      <c r="K20" s="8"/>
      <c r="L20" s="10">
        <f>SUM(L15:L19)</f>
        <v>201008</v>
      </c>
      <c r="M20" s="8"/>
      <c r="N20" s="10">
        <f>SUM(N15:N19)</f>
        <v>201008</v>
      </c>
      <c r="O20" s="45"/>
      <c r="P20" s="10">
        <f>SUM(P15:P19)</f>
        <v>293984880</v>
      </c>
      <c r="Q20" s="228"/>
    </row>
    <row r="21" spans="1:19" s="96" customFormat="1" ht="22.4" customHeight="1" thickTop="1">
      <c r="A21" s="3"/>
      <c r="B21" s="98"/>
      <c r="C21" s="4"/>
      <c r="D21" s="93"/>
      <c r="E21" s="93"/>
      <c r="F21" s="70"/>
      <c r="G21" s="93"/>
      <c r="H21" s="93"/>
      <c r="I21" s="93"/>
      <c r="J21" s="93"/>
      <c r="K21" s="93"/>
      <c r="L21" s="93"/>
      <c r="M21" s="93"/>
      <c r="N21" s="37"/>
      <c r="O21" s="37"/>
      <c r="P21" s="93"/>
    </row>
    <row r="22" spans="1:19" s="252" customFormat="1" ht="22.4" customHeight="1">
      <c r="A22" s="249" t="s">
        <v>188</v>
      </c>
      <c r="B22" s="250"/>
      <c r="C22" s="250"/>
      <c r="D22" s="251">
        <v>148000000</v>
      </c>
      <c r="E22" s="251"/>
      <c r="F22" s="251">
        <v>46550000</v>
      </c>
      <c r="G22" s="251"/>
      <c r="H22" s="251">
        <v>2968082</v>
      </c>
      <c r="I22" s="251"/>
      <c r="J22" s="251">
        <v>95512400</v>
      </c>
      <c r="K22" s="251"/>
      <c r="L22" s="70">
        <v>0</v>
      </c>
      <c r="M22" s="251"/>
      <c r="N22" s="70">
        <v>0</v>
      </c>
      <c r="O22" s="251"/>
      <c r="P22" s="251">
        <f>SUM(D22:J22,N22)</f>
        <v>293030482</v>
      </c>
    </row>
    <row r="23" spans="1:19" s="252" customFormat="1" ht="22.4" customHeight="1">
      <c r="A23" s="253" t="s">
        <v>141</v>
      </c>
      <c r="B23" s="254">
        <v>2</v>
      </c>
      <c r="C23" s="250"/>
      <c r="D23" s="76">
        <v>0</v>
      </c>
      <c r="E23" s="251"/>
      <c r="F23" s="76">
        <v>0</v>
      </c>
      <c r="G23" s="251"/>
      <c r="H23" s="76">
        <v>0</v>
      </c>
      <c r="I23" s="251"/>
      <c r="J23" s="255">
        <v>753390</v>
      </c>
      <c r="K23" s="251"/>
      <c r="L23" s="255">
        <v>201008</v>
      </c>
      <c r="M23" s="251"/>
      <c r="N23" s="255">
        <f>SUM(L23:M23)</f>
        <v>201008</v>
      </c>
      <c r="O23" s="251"/>
      <c r="P23" s="255">
        <f>SUM(D23:J23,N23)</f>
        <v>954398</v>
      </c>
    </row>
    <row r="24" spans="1:19" s="96" customFormat="1" ht="22.4" customHeight="1">
      <c r="A24" s="13" t="s">
        <v>182</v>
      </c>
      <c r="B24" s="15"/>
      <c r="C24" s="3"/>
      <c r="D24" s="8">
        <f>SUM(D20)</f>
        <v>148000000</v>
      </c>
      <c r="E24" s="8"/>
      <c r="F24" s="8">
        <f>SUM(F20)</f>
        <v>46550000</v>
      </c>
      <c r="G24" s="8"/>
      <c r="H24" s="8">
        <f>SUM(H20)</f>
        <v>2968082</v>
      </c>
      <c r="I24" s="56"/>
      <c r="J24" s="8">
        <f>SUM(J20)</f>
        <v>96265790</v>
      </c>
      <c r="K24" s="8"/>
      <c r="L24" s="8">
        <f>SUM(L20)</f>
        <v>201008</v>
      </c>
      <c r="M24" s="8"/>
      <c r="N24" s="8">
        <f>SUM(N20)</f>
        <v>201008</v>
      </c>
      <c r="O24" s="38"/>
      <c r="P24" s="8">
        <f>SUM(P20)</f>
        <v>293984880</v>
      </c>
      <c r="Q24" s="217"/>
      <c r="R24" s="105"/>
      <c r="S24" s="106"/>
    </row>
    <row r="25" spans="1:19" s="96" customFormat="1" ht="22.4" customHeight="1">
      <c r="A25" s="13" t="s">
        <v>100</v>
      </c>
      <c r="B25" s="98"/>
      <c r="C25" s="99"/>
      <c r="D25" s="21"/>
      <c r="E25" s="70"/>
      <c r="F25" s="21"/>
      <c r="G25" s="21"/>
      <c r="H25" s="21"/>
      <c r="I25" s="7"/>
      <c r="J25" s="21"/>
      <c r="K25" s="46"/>
      <c r="L25" s="21"/>
      <c r="M25" s="70"/>
      <c r="N25" s="181"/>
      <c r="O25" s="37"/>
      <c r="P25" s="21"/>
      <c r="Q25" s="21"/>
    </row>
    <row r="26" spans="1:19" s="96" customFormat="1" ht="22.4" customHeight="1">
      <c r="A26" s="139" t="s">
        <v>144</v>
      </c>
      <c r="B26" s="98">
        <v>21</v>
      </c>
      <c r="C26" s="99"/>
      <c r="D26" s="182">
        <v>152000000</v>
      </c>
      <c r="E26" s="70"/>
      <c r="F26" s="70">
        <v>0</v>
      </c>
      <c r="G26" s="8"/>
      <c r="H26" s="70">
        <v>0</v>
      </c>
      <c r="I26" s="7"/>
      <c r="J26" s="70">
        <v>0</v>
      </c>
      <c r="K26" s="46"/>
      <c r="L26" s="70">
        <v>0</v>
      </c>
      <c r="M26" s="8"/>
      <c r="N26" s="70">
        <v>0</v>
      </c>
      <c r="O26" s="37"/>
      <c r="P26" s="182">
        <f>SUM(D26:J26,N26)</f>
        <v>152000000</v>
      </c>
      <c r="Q26" s="21"/>
    </row>
    <row r="27" spans="1:19" s="96" customFormat="1" ht="22.4" customHeight="1">
      <c r="A27" s="139" t="s">
        <v>38</v>
      </c>
      <c r="B27" s="98" t="s">
        <v>211</v>
      </c>
      <c r="C27" s="4"/>
      <c r="D27" s="70">
        <v>0</v>
      </c>
      <c r="E27" s="8"/>
      <c r="F27" s="70">
        <v>0</v>
      </c>
      <c r="G27" s="21"/>
      <c r="H27" s="182">
        <f>-J27</f>
        <v>11831918</v>
      </c>
      <c r="I27" s="7"/>
      <c r="J27" s="8">
        <v>-11831918</v>
      </c>
      <c r="K27" s="46"/>
      <c r="L27" s="70">
        <v>0</v>
      </c>
      <c r="M27" s="8"/>
      <c r="N27" s="70">
        <v>0</v>
      </c>
      <c r="O27" s="37"/>
      <c r="P27" s="70">
        <f>SUM(D27:J27,N27)</f>
        <v>0</v>
      </c>
      <c r="Q27" s="21"/>
    </row>
    <row r="28" spans="1:19" s="96" customFormat="1" ht="22.4" customHeight="1">
      <c r="A28" s="139" t="s">
        <v>134</v>
      </c>
      <c r="B28" s="98">
        <v>28</v>
      </c>
      <c r="C28" s="15"/>
      <c r="D28" s="70">
        <v>0</v>
      </c>
      <c r="E28" s="8"/>
      <c r="F28" s="70">
        <v>0</v>
      </c>
      <c r="G28" s="21"/>
      <c r="H28" s="70">
        <v>0</v>
      </c>
      <c r="I28" s="7"/>
      <c r="J28" s="8">
        <v>-325933023</v>
      </c>
      <c r="K28" s="46"/>
      <c r="L28" s="70">
        <v>0</v>
      </c>
      <c r="M28" s="8"/>
      <c r="N28" s="70">
        <v>0</v>
      </c>
      <c r="O28" s="37"/>
      <c r="P28" s="8">
        <f>SUM(D28:J28,N28)</f>
        <v>-325933023</v>
      </c>
      <c r="Q28" s="21"/>
    </row>
    <row r="29" spans="1:19" s="96" customFormat="1" ht="22.4" customHeight="1">
      <c r="A29" s="139" t="s">
        <v>183</v>
      </c>
      <c r="B29" s="15"/>
      <c r="C29" s="15"/>
      <c r="D29" s="70">
        <v>0</v>
      </c>
      <c r="E29" s="8"/>
      <c r="F29" s="70">
        <v>0</v>
      </c>
      <c r="G29" s="21"/>
      <c r="H29" s="70">
        <v>0</v>
      </c>
      <c r="I29" s="7"/>
      <c r="J29" s="182">
        <f>กำไรขาดทุนเบ็ดเสร็จ!J36</f>
        <v>251317807</v>
      </c>
      <c r="K29" s="46"/>
      <c r="L29" s="182">
        <f>กำไรขาดทุนเบ็ดเสร็จ!J33</f>
        <v>68907</v>
      </c>
      <c r="M29" s="44"/>
      <c r="N29" s="6">
        <f>SUM(L29)</f>
        <v>68907</v>
      </c>
      <c r="O29" s="37"/>
      <c r="P29" s="182">
        <f>SUM(D29:J29,N29)</f>
        <v>251386714</v>
      </c>
      <c r="Q29" s="228"/>
    </row>
    <row r="30" spans="1:19" s="96" customFormat="1" ht="22.4" customHeight="1" thickBot="1">
      <c r="A30" s="13" t="s">
        <v>184</v>
      </c>
      <c r="B30" s="3"/>
      <c r="C30" s="3"/>
      <c r="D30" s="10">
        <f>SUM(D24:D29)</f>
        <v>300000000</v>
      </c>
      <c r="E30" s="8"/>
      <c r="F30" s="10">
        <f>SUM(F24:F29)</f>
        <v>46550000</v>
      </c>
      <c r="G30" s="8"/>
      <c r="H30" s="10">
        <f>SUM(H24:H29)</f>
        <v>14800000</v>
      </c>
      <c r="I30" s="7"/>
      <c r="J30" s="10">
        <f>SUM(J24:J29)</f>
        <v>9818656</v>
      </c>
      <c r="K30" s="8"/>
      <c r="L30" s="10">
        <f>SUM(L24:L29)</f>
        <v>269915</v>
      </c>
      <c r="M30" s="8"/>
      <c r="N30" s="10">
        <f>SUM(N24:N29)</f>
        <v>269915</v>
      </c>
      <c r="O30" s="45"/>
      <c r="P30" s="10">
        <f>SUM(P24:P29)</f>
        <v>371438571</v>
      </c>
      <c r="Q30" s="216"/>
    </row>
    <row r="31" spans="1:19" s="96" customFormat="1" ht="22.4" customHeight="1" thickTop="1">
      <c r="A31" s="13"/>
      <c r="B31" s="3"/>
      <c r="C31" s="3"/>
      <c r="D31" s="8"/>
      <c r="E31" s="8"/>
      <c r="F31" s="8"/>
      <c r="G31" s="8"/>
      <c r="H31" s="8"/>
      <c r="I31" s="7"/>
      <c r="J31" s="8"/>
      <c r="K31" s="8"/>
      <c r="L31" s="8"/>
      <c r="M31" s="8"/>
      <c r="N31" s="8"/>
      <c r="O31" s="45"/>
      <c r="P31" s="8"/>
      <c r="Q31" s="216"/>
    </row>
    <row r="32" spans="1:19" s="96" customFormat="1" ht="22.4" customHeight="1">
      <c r="A32" s="13"/>
      <c r="B32" s="3"/>
      <c r="C32" s="3"/>
      <c r="D32" s="8"/>
      <c r="E32" s="8"/>
      <c r="F32" s="8"/>
      <c r="G32" s="8"/>
      <c r="H32" s="8"/>
      <c r="I32" s="7"/>
      <c r="J32" s="8"/>
      <c r="K32" s="8"/>
      <c r="L32" s="8"/>
      <c r="M32" s="8"/>
      <c r="N32" s="8"/>
      <c r="O32" s="45"/>
      <c r="P32" s="8"/>
      <c r="Q32" s="216"/>
    </row>
    <row r="33" spans="1:16" ht="24" customHeight="1">
      <c r="A33" s="94" t="s">
        <v>79</v>
      </c>
    </row>
    <row r="34" spans="1:16" s="227" customFormat="1" ht="24" customHeight="1">
      <c r="D34" s="228"/>
      <c r="E34" s="228"/>
      <c r="F34" s="228"/>
      <c r="G34" s="228"/>
      <c r="H34" s="228"/>
      <c r="I34" s="228"/>
      <c r="J34" s="228"/>
      <c r="K34" s="228"/>
      <c r="L34" s="228"/>
      <c r="M34" s="228"/>
      <c r="N34" s="228"/>
      <c r="O34" s="228"/>
      <c r="P34" s="228"/>
    </row>
    <row r="35" spans="1:16" s="226" customFormat="1" ht="24" customHeight="1"/>
    <row r="36" spans="1:16" ht="24" customHeight="1">
      <c r="A36" s="94"/>
    </row>
  </sheetData>
  <mergeCells count="8">
    <mergeCell ref="A4:P4"/>
    <mergeCell ref="L8:N8"/>
    <mergeCell ref="L7:N7"/>
    <mergeCell ref="A1:P1"/>
    <mergeCell ref="A2:P2"/>
    <mergeCell ref="A3:P3"/>
    <mergeCell ref="A5:P5"/>
    <mergeCell ref="G7:J7"/>
  </mergeCells>
  <pageMargins left="0.82" right="0.5" top="1" bottom="0.75" header="0.6" footer="0.3"/>
  <pageSetup paperSize="9" scale="65" fitToWidth="0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00B050"/>
  </sheetPr>
  <dimension ref="A1:N174"/>
  <sheetViews>
    <sheetView showGridLines="0" topLeftCell="A84" zoomScale="80" zoomScaleNormal="80" zoomScaleSheetLayoutView="90" workbookViewId="0">
      <selection activeCell="A90" sqref="A90"/>
    </sheetView>
  </sheetViews>
  <sheetFormatPr defaultColWidth="9.09765625" defaultRowHeight="24" customHeight="1"/>
  <cols>
    <col min="1" max="1" width="61.8984375" style="4" customWidth="1"/>
    <col min="2" max="2" width="10.09765625" style="51" customWidth="1"/>
    <col min="3" max="3" width="2.69921875" style="4" customWidth="1"/>
    <col min="4" max="4" width="13.69921875" style="4" customWidth="1"/>
    <col min="5" max="5" width="2.69921875" style="4" customWidth="1"/>
    <col min="6" max="6" width="13.69921875" style="4" customWidth="1"/>
    <col min="7" max="7" width="2.69921875" style="4" customWidth="1"/>
    <col min="8" max="8" width="13.69921875" style="4" customWidth="1"/>
    <col min="9" max="9" width="2.69921875" style="4" customWidth="1"/>
    <col min="10" max="10" width="13.69921875" style="108" customWidth="1"/>
    <col min="11" max="11" width="2.09765625" style="4" customWidth="1"/>
    <col min="12" max="12" width="10.09765625" style="4" bestFit="1" customWidth="1"/>
    <col min="13" max="16384" width="9.09765625" style="4"/>
  </cols>
  <sheetData>
    <row r="1" spans="1:12" s="90" customFormat="1" ht="26">
      <c r="A1" s="279" t="s">
        <v>125</v>
      </c>
      <c r="B1" s="279"/>
      <c r="C1" s="279"/>
      <c r="D1" s="279"/>
      <c r="E1" s="279"/>
      <c r="F1" s="279"/>
      <c r="G1" s="279"/>
      <c r="H1" s="279"/>
      <c r="I1" s="279"/>
      <c r="J1" s="279"/>
    </row>
    <row r="2" spans="1:12" s="90" customFormat="1" ht="24" customHeight="1">
      <c r="A2" s="279" t="s">
        <v>15</v>
      </c>
      <c r="B2" s="279"/>
      <c r="C2" s="279"/>
      <c r="D2" s="279"/>
      <c r="E2" s="279"/>
      <c r="F2" s="279"/>
      <c r="G2" s="279"/>
      <c r="H2" s="279"/>
      <c r="I2" s="279"/>
      <c r="J2" s="279"/>
    </row>
    <row r="3" spans="1:12" s="90" customFormat="1" ht="26">
      <c r="A3" s="261" t="s">
        <v>178</v>
      </c>
      <c r="B3" s="261"/>
      <c r="C3" s="261"/>
      <c r="D3" s="261"/>
      <c r="E3" s="261"/>
      <c r="F3" s="261"/>
      <c r="G3" s="261"/>
      <c r="H3" s="261"/>
      <c r="I3" s="261"/>
      <c r="J3" s="261"/>
    </row>
    <row r="4" spans="1:12" s="3" customFormat="1" ht="19.5" customHeight="1">
      <c r="A4" s="278" t="s">
        <v>66</v>
      </c>
      <c r="B4" s="278"/>
      <c r="C4" s="278"/>
      <c r="D4" s="278"/>
      <c r="E4" s="278"/>
      <c r="F4" s="278"/>
      <c r="G4" s="278"/>
      <c r="H4" s="278"/>
      <c r="I4" s="278"/>
      <c r="J4" s="278"/>
    </row>
    <row r="5" spans="1:12" ht="9" customHeight="1"/>
    <row r="6" spans="1:12" ht="24" customHeight="1">
      <c r="B6" s="246" t="s">
        <v>32</v>
      </c>
      <c r="D6" s="263" t="s">
        <v>0</v>
      </c>
      <c r="E6" s="263"/>
      <c r="F6" s="263"/>
      <c r="G6" s="247"/>
      <c r="H6" s="263" t="s">
        <v>30</v>
      </c>
      <c r="I6" s="263"/>
      <c r="J6" s="263"/>
    </row>
    <row r="7" spans="1:12" s="247" customFormat="1" ht="24" customHeight="1">
      <c r="D7" s="183">
        <v>2565</v>
      </c>
      <c r="F7" s="183">
        <v>2564</v>
      </c>
      <c r="H7" s="183">
        <v>2565</v>
      </c>
      <c r="J7" s="183">
        <v>2564</v>
      </c>
    </row>
    <row r="8" spans="1:12" s="247" customFormat="1" ht="24" customHeight="1">
      <c r="F8" s="54" t="s">
        <v>136</v>
      </c>
      <c r="J8" s="54" t="s">
        <v>136</v>
      </c>
    </row>
    <row r="9" spans="1:12" ht="24" customHeight="1">
      <c r="A9" s="3" t="s">
        <v>16</v>
      </c>
      <c r="B9" s="247"/>
      <c r="C9" s="3"/>
      <c r="D9" s="184"/>
      <c r="E9" s="83"/>
      <c r="F9" s="184"/>
      <c r="G9" s="42"/>
      <c r="H9" s="42"/>
    </row>
    <row r="10" spans="1:12" ht="24" customHeight="1">
      <c r="A10" s="1" t="s">
        <v>185</v>
      </c>
      <c r="B10" s="187"/>
      <c r="C10" s="1"/>
      <c r="D10" s="35">
        <f>กำไรขาดทุนเบ็ดเสร็จ!F27</f>
        <v>67998448</v>
      </c>
      <c r="E10" s="1"/>
      <c r="F10" s="35">
        <f>กำไรขาดทุนเบ็ดเสร็จ!H27</f>
        <v>166990407</v>
      </c>
      <c r="G10" s="7"/>
      <c r="H10" s="35">
        <f>กำไรขาดทุนเบ็ดเสร็จ!J27</f>
        <v>251317807</v>
      </c>
      <c r="I10" s="7"/>
      <c r="J10" s="35">
        <f>กำไรขาดทุนเบ็ดเสร็จ!L27</f>
        <v>54525863</v>
      </c>
    </row>
    <row r="11" spans="1:12" ht="24" customHeight="1">
      <c r="A11" s="1" t="s">
        <v>86</v>
      </c>
      <c r="B11" s="187"/>
      <c r="C11" s="1"/>
      <c r="D11" s="35"/>
      <c r="E11" s="1"/>
      <c r="F11" s="35"/>
      <c r="G11" s="1"/>
      <c r="H11" s="7"/>
      <c r="I11" s="7"/>
      <c r="J11" s="7"/>
    </row>
    <row r="12" spans="1:12" ht="24" customHeight="1">
      <c r="A12" s="219" t="s">
        <v>65</v>
      </c>
      <c r="B12" s="187"/>
      <c r="C12" s="1"/>
      <c r="D12" s="35">
        <f>-กำไรขาดทุนเบ็ดเสร็จ!F26</f>
        <v>19157935</v>
      </c>
      <c r="E12" s="1"/>
      <c r="F12" s="35">
        <v>39236289</v>
      </c>
      <c r="G12" s="1"/>
      <c r="H12" s="35">
        <f>-กำไรขาดทุนเบ็ดเสร็จ!J26</f>
        <v>4767452</v>
      </c>
      <c r="I12" s="7"/>
      <c r="J12" s="35">
        <f>-กำไรขาดทุนเบ็ดเสร็จ!L26</f>
        <v>9526955</v>
      </c>
    </row>
    <row r="13" spans="1:12" ht="24" customHeight="1">
      <c r="A13" s="91" t="s">
        <v>191</v>
      </c>
      <c r="B13" s="187"/>
      <c r="C13" s="1"/>
      <c r="D13" s="35">
        <v>-12434917</v>
      </c>
      <c r="E13" s="1"/>
      <c r="F13" s="35">
        <v>12140946</v>
      </c>
      <c r="G13" s="1"/>
      <c r="H13" s="35">
        <v>-1037076</v>
      </c>
      <c r="I13" s="7"/>
      <c r="J13" s="35">
        <v>-586959</v>
      </c>
    </row>
    <row r="14" spans="1:12" ht="24" customHeight="1">
      <c r="A14" s="91" t="s">
        <v>122</v>
      </c>
      <c r="B14" s="187"/>
      <c r="C14" s="91"/>
      <c r="D14" s="35">
        <v>-16702238</v>
      </c>
      <c r="E14" s="1"/>
      <c r="F14" s="35">
        <v>22660229</v>
      </c>
      <c r="G14" s="1"/>
      <c r="H14" s="35">
        <v>-1556711</v>
      </c>
      <c r="I14" s="185"/>
      <c r="J14" s="35">
        <v>1972553</v>
      </c>
    </row>
    <row r="15" spans="1:12" ht="24" customHeight="1">
      <c r="A15" s="91" t="s">
        <v>157</v>
      </c>
      <c r="B15" s="187">
        <v>13</v>
      </c>
      <c r="C15" s="91"/>
      <c r="D15" s="35">
        <v>24448505</v>
      </c>
      <c r="E15" s="1"/>
      <c r="F15" s="35">
        <v>22271794</v>
      </c>
      <c r="G15" s="1"/>
      <c r="H15" s="35">
        <v>8486799</v>
      </c>
      <c r="I15" s="7"/>
      <c r="J15" s="35">
        <v>7583255</v>
      </c>
      <c r="K15" s="108"/>
      <c r="L15" s="108"/>
    </row>
    <row r="16" spans="1:12" ht="24" customHeight="1">
      <c r="A16" s="91" t="s">
        <v>156</v>
      </c>
      <c r="B16" s="187" t="s">
        <v>212</v>
      </c>
      <c r="C16" s="91"/>
      <c r="D16" s="35">
        <v>2065365</v>
      </c>
      <c r="E16" s="1"/>
      <c r="F16" s="35">
        <v>1420537</v>
      </c>
      <c r="G16" s="1"/>
      <c r="H16" s="35">
        <v>600817</v>
      </c>
      <c r="I16" s="7"/>
      <c r="J16" s="35">
        <v>126176</v>
      </c>
      <c r="K16" s="108"/>
      <c r="L16" s="108"/>
    </row>
    <row r="17" spans="1:14" ht="24" customHeight="1">
      <c r="A17" s="186" t="s">
        <v>192</v>
      </c>
      <c r="B17" s="230"/>
      <c r="C17" s="91"/>
      <c r="D17" s="35">
        <v>20255</v>
      </c>
      <c r="E17" s="1"/>
      <c r="F17" s="35">
        <v>36288</v>
      </c>
      <c r="G17" s="1"/>
      <c r="H17" s="35">
        <v>17145</v>
      </c>
      <c r="I17" s="7"/>
      <c r="J17" s="35">
        <v>36286</v>
      </c>
    </row>
    <row r="18" spans="1:14" ht="24" customHeight="1">
      <c r="A18" s="91" t="s">
        <v>118</v>
      </c>
      <c r="B18" s="187">
        <v>20</v>
      </c>
      <c r="C18" s="91"/>
      <c r="D18" s="35">
        <v>2253775</v>
      </c>
      <c r="E18" s="1"/>
      <c r="F18" s="35">
        <v>1578506</v>
      </c>
      <c r="G18" s="1"/>
      <c r="H18" s="35">
        <v>576955</v>
      </c>
      <c r="I18" s="7"/>
      <c r="J18" s="198">
        <v>609606</v>
      </c>
      <c r="L18" s="188"/>
      <c r="N18" s="108"/>
    </row>
    <row r="19" spans="1:14" ht="24" customHeight="1">
      <c r="A19" s="91" t="s">
        <v>123</v>
      </c>
      <c r="B19" s="187"/>
      <c r="C19" s="91"/>
      <c r="D19" s="198">
        <v>25732</v>
      </c>
      <c r="E19" s="93"/>
      <c r="F19" s="198">
        <v>-92010</v>
      </c>
      <c r="G19" s="93"/>
      <c r="H19" s="198">
        <v>32902</v>
      </c>
      <c r="I19" s="8"/>
      <c r="J19" s="198">
        <v>-92010</v>
      </c>
      <c r="L19" s="188"/>
      <c r="N19" s="108"/>
    </row>
    <row r="20" spans="1:14" ht="24" customHeight="1">
      <c r="A20" s="91" t="s">
        <v>162</v>
      </c>
      <c r="B20" s="231" t="s">
        <v>213</v>
      </c>
      <c r="C20" s="91"/>
      <c r="D20" s="189">
        <v>-99397</v>
      </c>
      <c r="E20" s="1"/>
      <c r="F20" s="189">
        <v>-98170</v>
      </c>
      <c r="G20" s="1"/>
      <c r="H20" s="76">
        <v>0</v>
      </c>
      <c r="I20" s="7"/>
      <c r="J20" s="76">
        <v>0</v>
      </c>
      <c r="L20" s="188"/>
      <c r="N20" s="108"/>
    </row>
    <row r="21" spans="1:14" ht="24" customHeight="1">
      <c r="A21" s="206" t="s">
        <v>171</v>
      </c>
      <c r="B21" s="187"/>
      <c r="C21" s="91"/>
      <c r="N21" s="190"/>
    </row>
    <row r="22" spans="1:14" ht="24" customHeight="1">
      <c r="A22" s="91" t="s">
        <v>172</v>
      </c>
      <c r="B22" s="187"/>
      <c r="C22" s="91"/>
      <c r="D22" s="35">
        <f>SUM(D10:D20)</f>
        <v>86733463</v>
      </c>
      <c r="E22" s="1"/>
      <c r="F22" s="35">
        <f>SUM(F10:F20)</f>
        <v>266144816</v>
      </c>
      <c r="G22" s="1"/>
      <c r="H22" s="35">
        <f>SUM(H10:H20)</f>
        <v>263206090</v>
      </c>
      <c r="I22" s="7"/>
      <c r="J22" s="35">
        <f>SUM(J10:J20)</f>
        <v>73701725</v>
      </c>
    </row>
    <row r="23" spans="1:14" ht="24" customHeight="1">
      <c r="A23" s="50" t="s">
        <v>75</v>
      </c>
      <c r="B23" s="187"/>
      <c r="C23" s="191"/>
      <c r="D23" s="35"/>
      <c r="E23" s="93"/>
      <c r="F23" s="35"/>
      <c r="G23" s="93"/>
      <c r="H23" s="35"/>
      <c r="I23" s="93"/>
      <c r="J23" s="35"/>
    </row>
    <row r="24" spans="1:14" ht="24" customHeight="1">
      <c r="A24" s="91" t="s">
        <v>73</v>
      </c>
      <c r="B24" s="187"/>
      <c r="C24" s="91"/>
      <c r="D24" s="35">
        <v>44215169</v>
      </c>
      <c r="E24" s="7"/>
      <c r="F24" s="35">
        <v>-44622408</v>
      </c>
      <c r="G24" s="7"/>
      <c r="H24" s="35">
        <v>11666929</v>
      </c>
      <c r="I24" s="7"/>
      <c r="J24" s="35">
        <v>-5093189</v>
      </c>
    </row>
    <row r="25" spans="1:14" ht="24" customHeight="1">
      <c r="A25" s="91" t="s">
        <v>77</v>
      </c>
      <c r="B25" s="187"/>
      <c r="C25" s="91"/>
      <c r="D25" s="35">
        <v>73291230</v>
      </c>
      <c r="E25" s="7"/>
      <c r="F25" s="35">
        <v>-130859726</v>
      </c>
      <c r="G25" s="7"/>
      <c r="H25" s="35">
        <v>6470441</v>
      </c>
      <c r="I25" s="7"/>
      <c r="J25" s="35">
        <v>-33353446</v>
      </c>
    </row>
    <row r="26" spans="1:14" ht="24" customHeight="1">
      <c r="A26" s="91" t="s">
        <v>3</v>
      </c>
      <c r="B26" s="187"/>
      <c r="C26" s="91"/>
      <c r="D26" s="35">
        <v>-3175228</v>
      </c>
      <c r="E26" s="7"/>
      <c r="F26" s="35">
        <v>-520970</v>
      </c>
      <c r="G26" s="7"/>
      <c r="H26" s="35">
        <v>638113</v>
      </c>
      <c r="I26" s="7"/>
      <c r="J26" s="35">
        <v>-626919</v>
      </c>
    </row>
    <row r="27" spans="1:14" s="193" customFormat="1" ht="23.25" customHeight="1">
      <c r="A27" s="91" t="s">
        <v>206</v>
      </c>
      <c r="B27" s="187"/>
      <c r="C27" s="35"/>
      <c r="D27" s="35">
        <v>14011562</v>
      </c>
      <c r="E27" s="192"/>
      <c r="F27" s="7">
        <v>-13801460</v>
      </c>
      <c r="G27" s="35"/>
      <c r="H27" s="35">
        <v>211562</v>
      </c>
      <c r="I27" s="192"/>
      <c r="J27" s="35">
        <v>-1460</v>
      </c>
    </row>
    <row r="28" spans="1:14" ht="24" customHeight="1">
      <c r="A28" s="91" t="s">
        <v>26</v>
      </c>
      <c r="B28" s="187"/>
      <c r="C28" s="91"/>
      <c r="D28" s="35">
        <v>452450</v>
      </c>
      <c r="E28" s="7"/>
      <c r="F28" s="35">
        <v>-472450</v>
      </c>
      <c r="G28" s="7"/>
      <c r="H28" s="35">
        <v>-10000</v>
      </c>
      <c r="I28" s="113"/>
      <c r="J28" s="70">
        <v>0</v>
      </c>
    </row>
    <row r="29" spans="1:14" ht="24" customHeight="1">
      <c r="A29" s="50" t="s">
        <v>76</v>
      </c>
      <c r="B29" s="187"/>
      <c r="C29" s="91"/>
      <c r="D29" s="35"/>
      <c r="E29" s="7"/>
      <c r="F29" s="35"/>
      <c r="G29" s="7"/>
      <c r="H29" s="35"/>
      <c r="I29" s="113"/>
      <c r="J29" s="35"/>
    </row>
    <row r="30" spans="1:14" ht="24" customHeight="1">
      <c r="A30" s="91" t="s">
        <v>57</v>
      </c>
      <c r="B30" s="187"/>
      <c r="C30" s="91"/>
      <c r="D30" s="35">
        <v>-8513957</v>
      </c>
      <c r="E30" s="7"/>
      <c r="F30" s="35">
        <v>8278143</v>
      </c>
      <c r="G30" s="7"/>
      <c r="H30" s="35">
        <v>-2872609</v>
      </c>
      <c r="I30" s="7"/>
      <c r="J30" s="35">
        <v>-2734506</v>
      </c>
    </row>
    <row r="31" spans="1:14" ht="24" customHeight="1">
      <c r="A31" s="91" t="s">
        <v>6</v>
      </c>
      <c r="B31" s="187"/>
      <c r="C31" s="91"/>
      <c r="D31" s="198">
        <v>90478</v>
      </c>
      <c r="E31" s="8"/>
      <c r="F31" s="198">
        <v>2051238</v>
      </c>
      <c r="G31" s="8"/>
      <c r="H31" s="35">
        <v>-77109</v>
      </c>
      <c r="I31" s="8"/>
      <c r="J31" s="35">
        <v>30277</v>
      </c>
    </row>
    <row r="32" spans="1:14" ht="24" customHeight="1">
      <c r="A32" s="91" t="s">
        <v>163</v>
      </c>
      <c r="B32" s="187">
        <v>20</v>
      </c>
      <c r="C32" s="91"/>
      <c r="D32" s="189">
        <v>-533524</v>
      </c>
      <c r="E32" s="7"/>
      <c r="F32" s="189">
        <v>-494701</v>
      </c>
      <c r="G32" s="7"/>
      <c r="H32" s="189">
        <v>-120800</v>
      </c>
      <c r="I32" s="7"/>
      <c r="J32" s="189">
        <v>-255600</v>
      </c>
    </row>
    <row r="33" spans="1:14" ht="24" customHeight="1">
      <c r="A33" s="195" t="s">
        <v>200</v>
      </c>
      <c r="C33" s="196"/>
      <c r="D33" s="35">
        <f>SUM(D22:D32)</f>
        <v>206571643</v>
      </c>
      <c r="E33" s="7"/>
      <c r="F33" s="35">
        <f>SUM(F22:F32)</f>
        <v>85702482</v>
      </c>
      <c r="G33" s="7"/>
      <c r="H33" s="35">
        <f>SUM(H22:H32)</f>
        <v>279112617</v>
      </c>
      <c r="I33" s="9"/>
      <c r="J33" s="35">
        <f>SUM(J22:J32)</f>
        <v>31666882</v>
      </c>
      <c r="M33" s="108"/>
    </row>
    <row r="34" spans="1:14" ht="24" customHeight="1">
      <c r="A34" s="1" t="s">
        <v>83</v>
      </c>
      <c r="B34" s="187"/>
      <c r="C34" s="91"/>
      <c r="D34" s="70">
        <v>0</v>
      </c>
      <c r="E34" s="93"/>
      <c r="F34" s="70">
        <v>0</v>
      </c>
      <c r="G34" s="93"/>
      <c r="H34" s="197">
        <v>-228413941</v>
      </c>
      <c r="I34" s="8"/>
      <c r="J34" s="70">
        <v>0</v>
      </c>
      <c r="N34" s="190"/>
    </row>
    <row r="35" spans="1:14" ht="24" customHeight="1">
      <c r="A35" s="1" t="s">
        <v>13</v>
      </c>
      <c r="B35" s="187"/>
      <c r="C35" s="91"/>
      <c r="D35" s="35">
        <v>-1083472</v>
      </c>
      <c r="E35" s="1"/>
      <c r="F35" s="35">
        <v>-571838</v>
      </c>
      <c r="G35" s="1"/>
      <c r="H35" s="35">
        <v>-405077</v>
      </c>
      <c r="I35" s="8"/>
      <c r="J35" s="35">
        <v>-485290</v>
      </c>
      <c r="N35" s="190"/>
    </row>
    <row r="36" spans="1:14" ht="24" customHeight="1">
      <c r="A36" s="1" t="s">
        <v>40</v>
      </c>
      <c r="B36" s="187"/>
      <c r="C36" s="91"/>
      <c r="D36" s="198">
        <v>5580393</v>
      </c>
      <c r="E36" s="1"/>
      <c r="F36" s="198">
        <v>2699755</v>
      </c>
      <c r="G36" s="1"/>
      <c r="H36" s="198">
        <v>1104393</v>
      </c>
      <c r="I36" s="7"/>
      <c r="J36" s="198">
        <v>268883</v>
      </c>
    </row>
    <row r="37" spans="1:14" ht="24" customHeight="1">
      <c r="A37" s="1" t="s">
        <v>201</v>
      </c>
      <c r="B37" s="187"/>
      <c r="C37" s="91"/>
      <c r="D37" s="198">
        <v>-41596919</v>
      </c>
      <c r="E37" s="8"/>
      <c r="F37" s="198">
        <v>-39288823</v>
      </c>
      <c r="G37" s="8"/>
      <c r="H37" s="198">
        <v>-7839059</v>
      </c>
      <c r="I37" s="8"/>
      <c r="J37" s="198">
        <v>-9442899</v>
      </c>
    </row>
    <row r="38" spans="1:14" ht="24" customHeight="1">
      <c r="A38" s="195" t="s">
        <v>200</v>
      </c>
      <c r="B38" s="199"/>
      <c r="C38" s="91"/>
      <c r="D38" s="200">
        <f>SUM(D33:D37)</f>
        <v>169471645</v>
      </c>
      <c r="E38" s="7"/>
      <c r="F38" s="200">
        <f>SUM(F33:F37)</f>
        <v>48541576</v>
      </c>
      <c r="G38" s="7"/>
      <c r="H38" s="200">
        <f>SUM(H33:H37)</f>
        <v>43558933</v>
      </c>
      <c r="I38" s="7"/>
      <c r="J38" s="200">
        <f>SUM(J33:J37)</f>
        <v>22007576</v>
      </c>
    </row>
    <row r="39" spans="1:14" ht="9" customHeight="1">
      <c r="A39" s="92"/>
      <c r="B39" s="187"/>
      <c r="C39" s="91"/>
      <c r="D39" s="35"/>
      <c r="E39" s="7"/>
      <c r="F39" s="35"/>
      <c r="G39" s="7"/>
      <c r="H39" s="35"/>
      <c r="I39" s="7"/>
      <c r="J39" s="35"/>
    </row>
    <row r="40" spans="1:14" ht="20">
      <c r="A40" s="92"/>
      <c r="B40" s="187"/>
      <c r="C40" s="91"/>
      <c r="D40" s="35"/>
      <c r="E40" s="7"/>
      <c r="F40" s="35"/>
      <c r="G40" s="7"/>
      <c r="H40" s="35"/>
      <c r="I40" s="7"/>
      <c r="J40" s="35"/>
    </row>
    <row r="41" spans="1:14" ht="20">
      <c r="A41" s="92"/>
      <c r="B41" s="187"/>
      <c r="C41" s="91"/>
      <c r="D41" s="35"/>
      <c r="E41" s="7"/>
      <c r="F41" s="35"/>
      <c r="G41" s="7"/>
      <c r="H41" s="35"/>
      <c r="I41" s="7"/>
      <c r="J41" s="35"/>
    </row>
    <row r="42" spans="1:14" ht="20">
      <c r="A42" s="92"/>
      <c r="B42" s="187"/>
      <c r="C42" s="91"/>
      <c r="D42" s="35"/>
      <c r="E42" s="7"/>
      <c r="F42" s="35"/>
      <c r="G42" s="7"/>
      <c r="H42" s="35"/>
      <c r="I42" s="7"/>
      <c r="J42" s="35"/>
    </row>
    <row r="43" spans="1:14" ht="20">
      <c r="A43" s="92"/>
      <c r="B43" s="187"/>
      <c r="C43" s="91"/>
      <c r="D43" s="35"/>
      <c r="E43" s="7"/>
      <c r="F43" s="35"/>
      <c r="G43" s="7"/>
      <c r="H43" s="35"/>
      <c r="I43" s="7"/>
      <c r="J43" s="35"/>
    </row>
    <row r="44" spans="1:14" ht="20">
      <c r="A44" s="92"/>
      <c r="B44" s="187"/>
      <c r="C44" s="91"/>
      <c r="D44" s="35"/>
      <c r="E44" s="7"/>
      <c r="F44" s="35"/>
      <c r="G44" s="7"/>
      <c r="H44" s="35"/>
      <c r="I44" s="7"/>
      <c r="J44" s="35"/>
    </row>
    <row r="45" spans="1:14" ht="20">
      <c r="A45" s="92"/>
      <c r="B45" s="187"/>
      <c r="C45" s="91"/>
      <c r="D45" s="35"/>
      <c r="E45" s="7"/>
      <c r="F45" s="35"/>
      <c r="G45" s="7"/>
      <c r="H45" s="35"/>
      <c r="I45" s="7"/>
      <c r="J45" s="35"/>
    </row>
    <row r="46" spans="1:14" ht="20">
      <c r="A46" s="92"/>
      <c r="B46" s="187"/>
      <c r="C46" s="91"/>
      <c r="D46" s="35"/>
      <c r="E46" s="7"/>
      <c r="F46" s="35"/>
      <c r="G46" s="7"/>
      <c r="H46" s="35"/>
      <c r="I46" s="7"/>
      <c r="J46" s="35"/>
    </row>
    <row r="47" spans="1:14" ht="20">
      <c r="A47" s="92"/>
      <c r="B47" s="187"/>
      <c r="C47" s="91"/>
      <c r="D47" s="35"/>
      <c r="E47" s="7"/>
      <c r="F47" s="35"/>
      <c r="G47" s="7"/>
      <c r="H47" s="35"/>
      <c r="I47" s="7"/>
      <c r="J47" s="35"/>
    </row>
    <row r="48" spans="1:14" ht="20">
      <c r="A48" s="92"/>
      <c r="B48" s="187"/>
      <c r="C48" s="91"/>
      <c r="D48" s="35"/>
      <c r="E48" s="7"/>
      <c r="F48" s="35"/>
      <c r="G48" s="7"/>
      <c r="H48" s="35"/>
      <c r="I48" s="7"/>
      <c r="J48" s="35"/>
    </row>
    <row r="49" spans="1:10" s="90" customFormat="1" ht="26">
      <c r="A49" s="281" t="s">
        <v>125</v>
      </c>
      <c r="B49" s="281"/>
      <c r="C49" s="281"/>
      <c r="D49" s="281"/>
      <c r="E49" s="281"/>
      <c r="F49" s="281"/>
      <c r="G49" s="281"/>
      <c r="H49" s="281"/>
      <c r="I49" s="281"/>
      <c r="J49" s="281"/>
    </row>
    <row r="50" spans="1:10" s="90" customFormat="1" ht="24" customHeight="1">
      <c r="A50" s="281" t="s">
        <v>74</v>
      </c>
      <c r="B50" s="281"/>
      <c r="C50" s="281"/>
      <c r="D50" s="281"/>
      <c r="E50" s="281"/>
      <c r="F50" s="281"/>
      <c r="G50" s="281"/>
      <c r="H50" s="281"/>
      <c r="I50" s="281"/>
      <c r="J50" s="281"/>
    </row>
    <row r="51" spans="1:10" s="90" customFormat="1" ht="24" customHeight="1">
      <c r="A51" s="261" t="str">
        <f>A3</f>
        <v>สำหรับปีสิ้นสุดวันที่ 31 ธันวาคม 2565</v>
      </c>
      <c r="B51" s="261"/>
      <c r="C51" s="261"/>
      <c r="D51" s="261"/>
      <c r="E51" s="261"/>
      <c r="F51" s="261"/>
      <c r="G51" s="261"/>
      <c r="H51" s="261"/>
      <c r="I51" s="261"/>
      <c r="J51" s="261"/>
    </row>
    <row r="52" spans="1:10" ht="24" customHeight="1">
      <c r="A52" s="262" t="s">
        <v>66</v>
      </c>
      <c r="B52" s="262"/>
      <c r="C52" s="262"/>
      <c r="D52" s="262"/>
      <c r="E52" s="262"/>
      <c r="F52" s="262"/>
      <c r="G52" s="262"/>
      <c r="H52" s="262"/>
      <c r="I52" s="262"/>
      <c r="J52" s="262"/>
    </row>
    <row r="53" spans="1:10" ht="9" customHeight="1">
      <c r="A53" s="1"/>
      <c r="B53" s="187"/>
      <c r="C53" s="1"/>
      <c r="D53" s="1"/>
      <c r="E53" s="1"/>
      <c r="F53" s="1"/>
      <c r="G53" s="1"/>
      <c r="H53" s="1"/>
      <c r="I53" s="1"/>
    </row>
    <row r="54" spans="1:10" ht="24" customHeight="1">
      <c r="A54" s="1"/>
      <c r="B54" s="246" t="s">
        <v>32</v>
      </c>
      <c r="C54" s="1"/>
      <c r="D54" s="280" t="s">
        <v>0</v>
      </c>
      <c r="E54" s="280"/>
      <c r="F54" s="280"/>
      <c r="G54" s="248"/>
      <c r="H54" s="280" t="s">
        <v>30</v>
      </c>
      <c r="I54" s="280"/>
      <c r="J54" s="280"/>
    </row>
    <row r="55" spans="1:10" s="247" customFormat="1" ht="24" customHeight="1">
      <c r="A55" s="248"/>
      <c r="C55" s="248"/>
      <c r="D55" s="183">
        <v>2565</v>
      </c>
      <c r="F55" s="183">
        <v>2564</v>
      </c>
      <c r="H55" s="183">
        <v>2565</v>
      </c>
      <c r="J55" s="183">
        <v>2564</v>
      </c>
    </row>
    <row r="56" spans="1:10" s="247" customFormat="1" ht="24" customHeight="1">
      <c r="F56" s="54" t="s">
        <v>136</v>
      </c>
      <c r="J56" s="54" t="s">
        <v>136</v>
      </c>
    </row>
    <row r="57" spans="1:10" ht="24" customHeight="1">
      <c r="A57" s="201" t="s">
        <v>17</v>
      </c>
      <c r="B57" s="187"/>
      <c r="C57" s="195"/>
      <c r="D57" s="8"/>
      <c r="E57" s="7"/>
      <c r="F57" s="8"/>
      <c r="G57" s="7"/>
      <c r="H57" s="8"/>
      <c r="I57" s="7"/>
      <c r="J57" s="202"/>
    </row>
    <row r="58" spans="1:10" ht="24" customHeight="1">
      <c r="A58" s="91" t="s">
        <v>164</v>
      </c>
      <c r="B58" s="187"/>
      <c r="C58" s="91"/>
      <c r="D58" s="198">
        <v>-17832885</v>
      </c>
      <c r="E58" s="7"/>
      <c r="F58" s="198">
        <v>-1200000</v>
      </c>
      <c r="G58" s="7"/>
      <c r="H58" s="70">
        <v>0</v>
      </c>
      <c r="I58" s="7"/>
      <c r="J58" s="70">
        <v>0</v>
      </c>
    </row>
    <row r="59" spans="1:10" ht="24" customHeight="1">
      <c r="A59" s="91" t="s">
        <v>208</v>
      </c>
      <c r="B59" s="187"/>
      <c r="C59" s="91"/>
      <c r="D59" s="70">
        <v>0</v>
      </c>
      <c r="E59" s="7"/>
      <c r="F59" s="70">
        <v>0</v>
      </c>
      <c r="G59" s="7"/>
      <c r="H59" s="35">
        <v>-50000000</v>
      </c>
      <c r="I59" s="7"/>
      <c r="J59" s="70">
        <v>0</v>
      </c>
    </row>
    <row r="60" spans="1:10" ht="24" customHeight="1">
      <c r="A60" s="91" t="s">
        <v>195</v>
      </c>
      <c r="B60" s="187"/>
      <c r="C60" s="91"/>
      <c r="D60" s="198">
        <v>312000</v>
      </c>
      <c r="E60" s="7"/>
      <c r="F60" s="198">
        <v>208000</v>
      </c>
      <c r="G60" s="7"/>
      <c r="H60" s="70">
        <v>0</v>
      </c>
      <c r="I60" s="7"/>
      <c r="J60" s="70">
        <v>0</v>
      </c>
    </row>
    <row r="61" spans="1:10" ht="24" customHeight="1">
      <c r="A61" s="91" t="s">
        <v>193</v>
      </c>
      <c r="B61" s="187"/>
      <c r="C61" s="91"/>
      <c r="D61" s="70">
        <v>0</v>
      </c>
      <c r="E61" s="7"/>
      <c r="F61" s="70">
        <v>0</v>
      </c>
      <c r="G61" s="7"/>
      <c r="H61" s="35">
        <v>50000000</v>
      </c>
      <c r="I61" s="7"/>
      <c r="J61" s="70">
        <v>0</v>
      </c>
    </row>
    <row r="62" spans="1:10" ht="24" customHeight="1">
      <c r="A62" s="91" t="s">
        <v>137</v>
      </c>
      <c r="B62" s="187"/>
      <c r="C62" s="91"/>
      <c r="D62" s="70">
        <v>0</v>
      </c>
      <c r="E62" s="7"/>
      <c r="F62" s="70">
        <v>0</v>
      </c>
      <c r="G62" s="7"/>
      <c r="H62" s="70">
        <v>0</v>
      </c>
      <c r="I62" s="7"/>
      <c r="J62" s="35">
        <v>-10000000</v>
      </c>
    </row>
    <row r="63" spans="1:10" ht="24" customHeight="1">
      <c r="A63" s="91" t="s">
        <v>216</v>
      </c>
      <c r="B63" s="187"/>
      <c r="C63" s="91"/>
      <c r="D63" s="198">
        <v>17290</v>
      </c>
      <c r="E63" s="7"/>
      <c r="F63" s="70">
        <v>0</v>
      </c>
      <c r="G63" s="7"/>
      <c r="H63" s="70">
        <v>0</v>
      </c>
      <c r="I63" s="7"/>
      <c r="J63" s="70">
        <v>0</v>
      </c>
    </row>
    <row r="64" spans="1:10" ht="24" customHeight="1">
      <c r="A64" s="91" t="s">
        <v>173</v>
      </c>
      <c r="B64" s="187"/>
      <c r="C64" s="91"/>
      <c r="D64" s="198">
        <v>-14811794</v>
      </c>
      <c r="E64" s="7"/>
      <c r="F64" s="198">
        <v>-26788738</v>
      </c>
      <c r="G64" s="7"/>
      <c r="H64" s="35">
        <v>-8974239</v>
      </c>
      <c r="I64" s="7"/>
      <c r="J64" s="35">
        <v>-15841009</v>
      </c>
    </row>
    <row r="65" spans="1:10" ht="24" customHeight="1">
      <c r="A65" s="91" t="s">
        <v>176</v>
      </c>
      <c r="B65" s="187"/>
      <c r="C65" s="91"/>
      <c r="D65" s="198">
        <v>-2101461</v>
      </c>
      <c r="E65" s="7"/>
      <c r="F65" s="198">
        <v>-184486</v>
      </c>
      <c r="G65" s="7"/>
      <c r="H65" s="35">
        <v>-1909500</v>
      </c>
      <c r="I65" s="7"/>
      <c r="J65" s="70">
        <v>0</v>
      </c>
    </row>
    <row r="66" spans="1:10" ht="24" customHeight="1">
      <c r="A66" s="91" t="s">
        <v>70</v>
      </c>
      <c r="B66" s="187"/>
      <c r="C66" s="91"/>
      <c r="D66" s="198">
        <v>-1306155</v>
      </c>
      <c r="E66" s="7"/>
      <c r="F66" s="35">
        <v>-2892833</v>
      </c>
      <c r="G66" s="7"/>
      <c r="H66" s="35">
        <v>-848256</v>
      </c>
      <c r="I66" s="7"/>
      <c r="J66" s="35">
        <v>-2780833</v>
      </c>
    </row>
    <row r="67" spans="1:10" ht="24" customHeight="1">
      <c r="A67" s="91" t="s">
        <v>97</v>
      </c>
      <c r="B67" s="187"/>
      <c r="C67" s="91"/>
      <c r="D67" s="70">
        <v>0</v>
      </c>
      <c r="E67" s="7"/>
      <c r="F67" s="70">
        <v>0</v>
      </c>
      <c r="G67" s="7"/>
      <c r="H67" s="197">
        <v>228413941</v>
      </c>
      <c r="I67" s="7"/>
      <c r="J67" s="70">
        <v>0</v>
      </c>
    </row>
    <row r="68" spans="1:10" ht="24" customHeight="1">
      <c r="A68" s="91" t="s">
        <v>13</v>
      </c>
      <c r="B68" s="187"/>
      <c r="C68" s="91"/>
      <c r="D68" s="198">
        <v>1117737</v>
      </c>
      <c r="E68" s="7"/>
      <c r="F68" s="35">
        <v>1014673</v>
      </c>
      <c r="G68" s="7"/>
      <c r="H68" s="35">
        <v>872237</v>
      </c>
      <c r="I68" s="7"/>
      <c r="J68" s="35">
        <v>26385</v>
      </c>
    </row>
    <row r="69" spans="1:10" ht="24" customHeight="1">
      <c r="A69" s="195" t="s">
        <v>160</v>
      </c>
      <c r="B69" s="187"/>
      <c r="C69" s="195"/>
      <c r="D69" s="200">
        <f>SUM(D58:D68)</f>
        <v>-34605268</v>
      </c>
      <c r="E69" s="7"/>
      <c r="F69" s="200">
        <f>SUM(F58:F68)</f>
        <v>-29843384</v>
      </c>
      <c r="G69" s="8"/>
      <c r="H69" s="200">
        <f>SUM(H58:H68)</f>
        <v>217554183</v>
      </c>
      <c r="I69" s="7"/>
      <c r="J69" s="200">
        <f>SUM(J58:J68)</f>
        <v>-28595457</v>
      </c>
    </row>
    <row r="70" spans="1:10" ht="15" customHeight="1">
      <c r="A70" s="195"/>
      <c r="B70" s="187"/>
      <c r="C70" s="195"/>
      <c r="D70" s="198"/>
      <c r="E70" s="7"/>
      <c r="F70" s="198"/>
      <c r="G70" s="8"/>
      <c r="H70" s="198"/>
      <c r="I70" s="7"/>
      <c r="J70" s="198"/>
    </row>
    <row r="71" spans="1:10" ht="24" customHeight="1">
      <c r="A71" s="201" t="s">
        <v>18</v>
      </c>
      <c r="B71" s="248"/>
      <c r="C71" s="201"/>
      <c r="D71" s="7"/>
      <c r="E71" s="7"/>
      <c r="F71" s="7"/>
      <c r="G71" s="7"/>
      <c r="H71" s="7"/>
      <c r="I71" s="7"/>
      <c r="J71" s="7"/>
    </row>
    <row r="72" spans="1:10" ht="24" customHeight="1">
      <c r="A72" s="91" t="s">
        <v>218</v>
      </c>
      <c r="B72" s="231" t="s">
        <v>194</v>
      </c>
      <c r="C72" s="91"/>
      <c r="D72" s="70">
        <v>0</v>
      </c>
      <c r="E72" s="7"/>
      <c r="F72" s="197">
        <v>16995235</v>
      </c>
      <c r="G72" s="7"/>
      <c r="H72" s="70">
        <v>0</v>
      </c>
      <c r="I72" s="7"/>
      <c r="J72" s="70">
        <v>0</v>
      </c>
    </row>
    <row r="73" spans="1:10" ht="24" customHeight="1">
      <c r="A73" s="91" t="s">
        <v>219</v>
      </c>
      <c r="B73" s="231" t="s">
        <v>194</v>
      </c>
      <c r="C73" s="91"/>
      <c r="D73" s="197">
        <v>-25088604</v>
      </c>
      <c r="E73" s="7"/>
      <c r="F73" s="70">
        <v>0</v>
      </c>
      <c r="G73" s="7"/>
      <c r="H73" s="70">
        <v>0</v>
      </c>
      <c r="I73" s="7"/>
      <c r="J73" s="70">
        <v>0</v>
      </c>
    </row>
    <row r="74" spans="1:10" ht="24" customHeight="1">
      <c r="A74" s="91" t="s">
        <v>158</v>
      </c>
      <c r="B74" s="231" t="s">
        <v>194</v>
      </c>
      <c r="C74" s="91"/>
      <c r="D74" s="70">
        <v>0</v>
      </c>
      <c r="E74" s="7"/>
      <c r="F74" s="197">
        <v>3000000</v>
      </c>
      <c r="G74" s="7"/>
      <c r="H74" s="70">
        <v>0</v>
      </c>
      <c r="I74" s="7"/>
      <c r="J74" s="70">
        <v>0</v>
      </c>
    </row>
    <row r="75" spans="1:10" ht="24" customHeight="1">
      <c r="A75" s="91" t="s">
        <v>135</v>
      </c>
      <c r="B75" s="231" t="s">
        <v>194</v>
      </c>
      <c r="C75" s="91"/>
      <c r="D75" s="197">
        <v>-18225560</v>
      </c>
      <c r="E75" s="7"/>
      <c r="F75" s="197">
        <v>-24209026</v>
      </c>
      <c r="G75" s="7"/>
      <c r="H75" s="197">
        <v>-3098833</v>
      </c>
      <c r="I75" s="7"/>
      <c r="J75" s="35">
        <v>-5402167</v>
      </c>
    </row>
    <row r="76" spans="1:10" ht="24" customHeight="1">
      <c r="A76" s="91" t="s">
        <v>165</v>
      </c>
      <c r="B76" s="231" t="s">
        <v>194</v>
      </c>
      <c r="C76" s="91"/>
      <c r="D76" s="197">
        <v>191000000</v>
      </c>
      <c r="E76" s="7"/>
      <c r="F76" s="70">
        <v>0</v>
      </c>
      <c r="G76" s="7"/>
      <c r="H76" s="70">
        <v>0</v>
      </c>
      <c r="I76" s="7"/>
      <c r="J76" s="70">
        <v>0</v>
      </c>
    </row>
    <row r="77" spans="1:10" ht="24" customHeight="1">
      <c r="A77" s="91" t="s">
        <v>114</v>
      </c>
      <c r="B77" s="231" t="s">
        <v>194</v>
      </c>
      <c r="C77" s="91"/>
      <c r="D77" s="35">
        <v>-2263172</v>
      </c>
      <c r="E77" s="7"/>
      <c r="F77" s="35">
        <v>-1964715</v>
      </c>
      <c r="G77" s="7"/>
      <c r="H77" s="35">
        <v>-781247</v>
      </c>
      <c r="I77" s="7"/>
      <c r="J77" s="35">
        <v>-87248</v>
      </c>
    </row>
    <row r="78" spans="1:10" ht="24" customHeight="1">
      <c r="A78" s="91" t="s">
        <v>159</v>
      </c>
      <c r="B78" s="231"/>
      <c r="C78" s="91"/>
      <c r="D78" s="35">
        <v>102349040</v>
      </c>
      <c r="E78" s="7"/>
      <c r="F78" s="70">
        <v>0</v>
      </c>
      <c r="G78" s="7"/>
      <c r="H78" s="35">
        <v>102349040</v>
      </c>
      <c r="I78" s="7"/>
      <c r="J78" s="70">
        <v>0</v>
      </c>
    </row>
    <row r="79" spans="1:10" ht="24" customHeight="1">
      <c r="A79" s="91" t="s">
        <v>215</v>
      </c>
      <c r="B79" s="231"/>
      <c r="C79" s="91"/>
      <c r="D79" s="70">
        <v>0</v>
      </c>
      <c r="E79" s="7"/>
      <c r="F79" s="35">
        <v>61250000</v>
      </c>
      <c r="G79" s="7"/>
      <c r="H79" s="70">
        <v>0</v>
      </c>
      <c r="I79" s="7"/>
      <c r="J79" s="70">
        <v>0</v>
      </c>
    </row>
    <row r="80" spans="1:10" ht="24" customHeight="1">
      <c r="A80" s="91" t="s">
        <v>96</v>
      </c>
      <c r="B80" s="187"/>
      <c r="C80" s="194"/>
      <c r="D80" s="35">
        <v>-327620433</v>
      </c>
      <c r="E80" s="7"/>
      <c r="F80" s="35">
        <v>-3093200</v>
      </c>
      <c r="G80" s="7"/>
      <c r="H80" s="35">
        <v>-325933023</v>
      </c>
      <c r="I80" s="7"/>
      <c r="J80" s="35">
        <v>-3093200</v>
      </c>
    </row>
    <row r="81" spans="1:10" ht="24" customHeight="1">
      <c r="A81" s="91" t="s">
        <v>14</v>
      </c>
      <c r="B81" s="187"/>
      <c r="C81" s="91"/>
      <c r="D81" s="35">
        <v>-3194662</v>
      </c>
      <c r="E81" s="7"/>
      <c r="F81" s="35">
        <v>-7782094</v>
      </c>
      <c r="G81" s="7"/>
      <c r="H81" s="35">
        <v>-1104393</v>
      </c>
      <c r="I81" s="7"/>
      <c r="J81" s="35">
        <v>-268883</v>
      </c>
    </row>
    <row r="82" spans="1:10" ht="24" customHeight="1">
      <c r="A82" s="203" t="s">
        <v>166</v>
      </c>
      <c r="B82" s="187"/>
      <c r="C82" s="195"/>
      <c r="D82" s="200">
        <f>SUM(D72:D81)</f>
        <v>-83043391</v>
      </c>
      <c r="E82" s="7"/>
      <c r="F82" s="200">
        <f>SUM(F72:F81)</f>
        <v>44196200</v>
      </c>
      <c r="G82" s="8"/>
      <c r="H82" s="200">
        <f>SUM(H72:H81)</f>
        <v>-228568456</v>
      </c>
      <c r="I82" s="7"/>
      <c r="J82" s="200">
        <f>SUM(J72:J81)</f>
        <v>-8851498</v>
      </c>
    </row>
    <row r="83" spans="1:10" ht="24" customHeight="1">
      <c r="A83" s="204"/>
      <c r="B83" s="187"/>
      <c r="C83" s="204"/>
      <c r="D83" s="7"/>
      <c r="E83" s="7"/>
      <c r="F83" s="7"/>
      <c r="G83" s="7"/>
      <c r="H83" s="7"/>
      <c r="I83" s="7"/>
      <c r="J83" s="7"/>
    </row>
    <row r="84" spans="1:10" ht="24" customHeight="1">
      <c r="A84" s="205" t="s">
        <v>161</v>
      </c>
      <c r="B84" s="187"/>
      <c r="C84" s="206"/>
      <c r="D84" s="198">
        <f>D38+D69+D82</f>
        <v>51822986</v>
      </c>
      <c r="E84" s="7"/>
      <c r="F84" s="198">
        <f>F38+F69+F82</f>
        <v>62894392</v>
      </c>
      <c r="G84" s="7"/>
      <c r="H84" s="198">
        <f>H38+H69+H82</f>
        <v>32544660</v>
      </c>
      <c r="I84" s="7"/>
      <c r="J84" s="198">
        <f>J38+J69+J82</f>
        <v>-15439379</v>
      </c>
    </row>
    <row r="85" spans="1:10" ht="24" customHeight="1">
      <c r="A85" s="205" t="s">
        <v>29</v>
      </c>
      <c r="B85" s="187"/>
      <c r="C85" s="206"/>
      <c r="D85" s="35">
        <f>งบดุล!F13</f>
        <v>163816009</v>
      </c>
      <c r="E85" s="7"/>
      <c r="F85" s="35">
        <f>งบดุล!H13</f>
        <v>100921617</v>
      </c>
      <c r="G85" s="7"/>
      <c r="H85" s="35">
        <f>งบดุล!L13</f>
        <v>38528999</v>
      </c>
      <c r="I85" s="7"/>
      <c r="J85" s="35">
        <f>งบดุล!N13</f>
        <v>53968378</v>
      </c>
    </row>
    <row r="86" spans="1:10" ht="24" customHeight="1" thickBot="1">
      <c r="A86" s="205" t="s">
        <v>189</v>
      </c>
      <c r="B86" s="15">
        <v>8</v>
      </c>
      <c r="C86" s="205"/>
      <c r="D86" s="207">
        <f>SUM(D84:D85)</f>
        <v>215638995</v>
      </c>
      <c r="E86" s="7"/>
      <c r="F86" s="207">
        <f>SUM(F84:F85)</f>
        <v>163816009</v>
      </c>
      <c r="G86" s="8"/>
      <c r="H86" s="207">
        <f>SUM(H84:H85)</f>
        <v>71073659</v>
      </c>
      <c r="I86" s="7"/>
      <c r="J86" s="207">
        <f>SUM(J84:J85)</f>
        <v>38528999</v>
      </c>
    </row>
    <row r="87" spans="1:10" ht="24" customHeight="1" thickTop="1">
      <c r="D87" s="42"/>
      <c r="E87" s="42"/>
      <c r="F87" s="42"/>
      <c r="G87" s="42"/>
      <c r="H87" s="42"/>
      <c r="I87" s="42"/>
    </row>
    <row r="88" spans="1:10" ht="24" customHeight="1">
      <c r="D88" s="42"/>
      <c r="E88" s="42"/>
      <c r="F88" s="42"/>
      <c r="G88" s="42"/>
      <c r="H88" s="42"/>
      <c r="I88" s="42"/>
    </row>
    <row r="89" spans="1:10" ht="24" customHeight="1">
      <c r="D89" s="42"/>
      <c r="E89" s="42"/>
      <c r="F89" s="42"/>
      <c r="G89" s="42"/>
      <c r="H89" s="42"/>
      <c r="I89" s="42"/>
    </row>
    <row r="90" spans="1:10" ht="24" customHeight="1">
      <c r="D90" s="42"/>
      <c r="E90" s="42"/>
      <c r="F90" s="42"/>
      <c r="G90" s="42"/>
      <c r="H90" s="42"/>
      <c r="I90" s="42"/>
    </row>
    <row r="91" spans="1:10" ht="24" customHeight="1">
      <c r="D91" s="42"/>
      <c r="E91" s="42"/>
      <c r="F91" s="42"/>
      <c r="G91" s="42"/>
      <c r="H91" s="42"/>
      <c r="I91" s="42"/>
    </row>
    <row r="92" spans="1:10" ht="24" customHeight="1">
      <c r="D92" s="42"/>
      <c r="E92" s="42"/>
      <c r="F92" s="42"/>
      <c r="G92" s="42"/>
      <c r="H92" s="42"/>
      <c r="I92" s="42"/>
    </row>
    <row r="93" spans="1:10" ht="24" customHeight="1">
      <c r="D93" s="42"/>
      <c r="E93" s="42"/>
      <c r="F93" s="42"/>
      <c r="G93" s="42"/>
      <c r="H93" s="42"/>
      <c r="I93" s="42"/>
    </row>
    <row r="94" spans="1:10" ht="24" customHeight="1">
      <c r="D94" s="42"/>
      <c r="E94" s="42"/>
      <c r="F94" s="42"/>
      <c r="G94" s="42"/>
      <c r="H94" s="42"/>
      <c r="I94" s="42"/>
    </row>
    <row r="95" spans="1:10" ht="24" customHeight="1">
      <c r="A95" s="4" t="s">
        <v>79</v>
      </c>
      <c r="D95" s="42"/>
      <c r="E95" s="42"/>
      <c r="F95" s="42"/>
      <c r="G95" s="42"/>
      <c r="H95" s="42"/>
      <c r="I95" s="42"/>
    </row>
    <row r="96" spans="1:10" ht="24" customHeight="1">
      <c r="B96" s="232"/>
      <c r="C96" s="110"/>
      <c r="D96" s="112"/>
      <c r="E96" s="112"/>
      <c r="F96" s="112"/>
      <c r="G96" s="112"/>
      <c r="H96" s="112"/>
      <c r="I96" s="112"/>
      <c r="J96" s="111"/>
    </row>
    <row r="97" spans="1:10" ht="24" customHeight="1">
      <c r="B97" s="232"/>
      <c r="C97" s="110"/>
      <c r="D97" s="112"/>
      <c r="E97" s="112"/>
      <c r="F97" s="112"/>
      <c r="G97" s="112"/>
      <c r="H97" s="112"/>
      <c r="I97" s="112"/>
      <c r="J97" s="111"/>
    </row>
    <row r="98" spans="1:10" ht="24" customHeight="1">
      <c r="A98" s="2"/>
      <c r="D98" s="42"/>
      <c r="E98" s="42"/>
      <c r="F98" s="42"/>
      <c r="G98" s="42"/>
      <c r="H98" s="42"/>
      <c r="I98" s="42"/>
    </row>
    <row r="99" spans="1:10" ht="24" customHeight="1">
      <c r="D99" s="42"/>
      <c r="E99" s="42"/>
      <c r="F99" s="42"/>
      <c r="G99" s="42"/>
      <c r="H99" s="42"/>
      <c r="I99" s="42"/>
    </row>
    <row r="100" spans="1:10" ht="24" customHeight="1">
      <c r="D100" s="42"/>
      <c r="E100" s="42"/>
      <c r="F100" s="42"/>
      <c r="G100" s="42"/>
      <c r="H100" s="42"/>
      <c r="I100" s="42"/>
    </row>
    <row r="101" spans="1:10" ht="24" customHeight="1">
      <c r="D101" s="42"/>
      <c r="E101" s="42"/>
      <c r="F101" s="42"/>
      <c r="G101" s="42"/>
      <c r="H101" s="42"/>
      <c r="I101" s="42"/>
    </row>
    <row r="102" spans="1:10" ht="24" customHeight="1">
      <c r="D102" s="42"/>
      <c r="E102" s="42"/>
      <c r="F102" s="42"/>
      <c r="G102" s="42"/>
      <c r="H102" s="42"/>
      <c r="I102" s="42"/>
    </row>
    <row r="103" spans="1:10" ht="24" customHeight="1">
      <c r="D103" s="42"/>
      <c r="E103" s="42"/>
      <c r="F103" s="42"/>
      <c r="G103" s="42"/>
      <c r="H103" s="42"/>
      <c r="I103" s="42"/>
    </row>
    <row r="104" spans="1:10" ht="24" customHeight="1">
      <c r="D104" s="42"/>
      <c r="E104" s="42"/>
      <c r="F104" s="42"/>
      <c r="G104" s="42"/>
      <c r="H104" s="42"/>
      <c r="I104" s="42"/>
    </row>
    <row r="105" spans="1:10" ht="24" customHeight="1">
      <c r="D105" s="42"/>
      <c r="E105" s="42"/>
      <c r="F105" s="42"/>
      <c r="G105" s="42"/>
      <c r="H105" s="42"/>
      <c r="I105" s="42"/>
    </row>
    <row r="106" spans="1:10" ht="24" customHeight="1">
      <c r="D106" s="42"/>
      <c r="E106" s="42"/>
      <c r="F106" s="42"/>
      <c r="G106" s="42"/>
      <c r="H106" s="42"/>
      <c r="I106" s="42"/>
    </row>
    <row r="107" spans="1:10" ht="24" customHeight="1">
      <c r="D107" s="42"/>
      <c r="E107" s="42"/>
      <c r="F107" s="42"/>
      <c r="G107" s="42"/>
      <c r="H107" s="42"/>
      <c r="I107" s="42"/>
    </row>
    <row r="108" spans="1:10" ht="24" customHeight="1">
      <c r="D108" s="42"/>
      <c r="E108" s="42"/>
      <c r="F108" s="42"/>
      <c r="G108" s="42"/>
      <c r="H108" s="42"/>
      <c r="I108" s="42"/>
    </row>
    <row r="109" spans="1:10" ht="24" customHeight="1">
      <c r="D109" s="42"/>
      <c r="E109" s="42"/>
      <c r="F109" s="42"/>
      <c r="G109" s="42"/>
      <c r="H109" s="42"/>
      <c r="I109" s="42"/>
    </row>
    <row r="110" spans="1:10" ht="24" customHeight="1">
      <c r="D110" s="42"/>
      <c r="E110" s="42"/>
      <c r="F110" s="42"/>
      <c r="G110" s="42"/>
      <c r="H110" s="42"/>
      <c r="I110" s="42"/>
    </row>
    <row r="111" spans="1:10" ht="24" customHeight="1">
      <c r="D111" s="42"/>
      <c r="E111" s="42"/>
      <c r="F111" s="42"/>
      <c r="G111" s="42"/>
      <c r="H111" s="42"/>
      <c r="I111" s="42"/>
    </row>
    <row r="112" spans="1:10" ht="24" customHeight="1">
      <c r="D112" s="42"/>
      <c r="E112" s="42"/>
      <c r="F112" s="42"/>
      <c r="G112" s="42"/>
      <c r="H112" s="42"/>
      <c r="I112" s="42"/>
    </row>
    <row r="113" spans="4:9" ht="24" customHeight="1">
      <c r="D113" s="42"/>
      <c r="E113" s="42"/>
      <c r="F113" s="42"/>
      <c r="G113" s="42"/>
      <c r="H113" s="42"/>
      <c r="I113" s="42"/>
    </row>
    <row r="114" spans="4:9" ht="24" customHeight="1">
      <c r="D114" s="42"/>
      <c r="E114" s="42"/>
      <c r="F114" s="42"/>
      <c r="G114" s="42"/>
      <c r="H114" s="42"/>
      <c r="I114" s="42"/>
    </row>
    <row r="115" spans="4:9" ht="24" customHeight="1">
      <c r="D115" s="42"/>
      <c r="E115" s="42"/>
      <c r="F115" s="42"/>
      <c r="G115" s="42"/>
      <c r="H115" s="42"/>
      <c r="I115" s="42"/>
    </row>
    <row r="116" spans="4:9" ht="24" customHeight="1">
      <c r="D116" s="42"/>
      <c r="E116" s="42"/>
      <c r="F116" s="42"/>
      <c r="G116" s="42"/>
      <c r="H116" s="42"/>
      <c r="I116" s="42"/>
    </row>
    <row r="117" spans="4:9" ht="24" customHeight="1">
      <c r="D117" s="42"/>
      <c r="E117" s="42"/>
      <c r="F117" s="42"/>
      <c r="G117" s="42"/>
      <c r="H117" s="42"/>
      <c r="I117" s="42"/>
    </row>
    <row r="118" spans="4:9" ht="24" customHeight="1">
      <c r="D118" s="42"/>
      <c r="E118" s="42"/>
      <c r="F118" s="42"/>
      <c r="G118" s="42"/>
      <c r="H118" s="42"/>
      <c r="I118" s="42"/>
    </row>
    <row r="119" spans="4:9" ht="24" customHeight="1">
      <c r="D119" s="42"/>
      <c r="E119" s="42"/>
      <c r="F119" s="42"/>
      <c r="G119" s="42"/>
      <c r="H119" s="42"/>
      <c r="I119" s="42"/>
    </row>
    <row r="120" spans="4:9" ht="24" customHeight="1">
      <c r="D120" s="42"/>
      <c r="E120" s="42"/>
      <c r="F120" s="42"/>
      <c r="G120" s="42"/>
      <c r="H120" s="42"/>
      <c r="I120" s="42"/>
    </row>
    <row r="121" spans="4:9" ht="24" customHeight="1">
      <c r="D121" s="42"/>
      <c r="E121" s="42"/>
      <c r="F121" s="42"/>
      <c r="G121" s="42"/>
      <c r="H121" s="42"/>
      <c r="I121" s="42"/>
    </row>
    <row r="122" spans="4:9" ht="24" customHeight="1">
      <c r="D122" s="42"/>
      <c r="E122" s="42"/>
      <c r="F122" s="42"/>
      <c r="G122" s="42"/>
      <c r="H122" s="42"/>
      <c r="I122" s="42"/>
    </row>
    <row r="123" spans="4:9" ht="24" customHeight="1">
      <c r="D123" s="42"/>
      <c r="E123" s="42"/>
      <c r="F123" s="42"/>
      <c r="G123" s="42"/>
      <c r="H123" s="42"/>
      <c r="I123" s="42"/>
    </row>
    <row r="124" spans="4:9" ht="24" customHeight="1">
      <c r="D124" s="42"/>
      <c r="E124" s="42"/>
      <c r="F124" s="42"/>
      <c r="G124" s="42"/>
      <c r="H124" s="42"/>
      <c r="I124" s="42"/>
    </row>
    <row r="125" spans="4:9" ht="24" customHeight="1">
      <c r="D125" s="42"/>
      <c r="E125" s="42"/>
      <c r="F125" s="42"/>
      <c r="G125" s="42"/>
      <c r="H125" s="42"/>
      <c r="I125" s="42"/>
    </row>
    <row r="126" spans="4:9" ht="24" customHeight="1">
      <c r="D126" s="42"/>
      <c r="E126" s="42"/>
      <c r="F126" s="42"/>
      <c r="G126" s="42"/>
      <c r="H126" s="42"/>
      <c r="I126" s="42"/>
    </row>
    <row r="127" spans="4:9" ht="24" customHeight="1">
      <c r="D127" s="42"/>
      <c r="E127" s="42"/>
      <c r="F127" s="42"/>
      <c r="G127" s="42"/>
      <c r="H127" s="42"/>
      <c r="I127" s="42"/>
    </row>
    <row r="128" spans="4:9" ht="24" customHeight="1">
      <c r="D128" s="42"/>
      <c r="E128" s="42"/>
      <c r="F128" s="42"/>
      <c r="G128" s="42"/>
      <c r="H128" s="42"/>
      <c r="I128" s="42"/>
    </row>
    <row r="129" spans="4:9" ht="24" customHeight="1">
      <c r="D129" s="42"/>
      <c r="E129" s="42"/>
      <c r="F129" s="42"/>
      <c r="G129" s="42"/>
      <c r="H129" s="42"/>
      <c r="I129" s="42"/>
    </row>
    <row r="130" spans="4:9" ht="24" customHeight="1">
      <c r="D130" s="42"/>
      <c r="E130" s="42"/>
      <c r="F130" s="42"/>
      <c r="G130" s="42"/>
      <c r="H130" s="42"/>
      <c r="I130" s="42"/>
    </row>
    <row r="131" spans="4:9" ht="24" customHeight="1">
      <c r="D131" s="42"/>
      <c r="E131" s="42"/>
      <c r="F131" s="42"/>
      <c r="G131" s="42"/>
      <c r="H131" s="42"/>
      <c r="I131" s="42"/>
    </row>
    <row r="132" spans="4:9" ht="24" customHeight="1">
      <c r="D132" s="42"/>
      <c r="E132" s="42"/>
      <c r="F132" s="42"/>
      <c r="G132" s="42"/>
      <c r="H132" s="42"/>
      <c r="I132" s="42"/>
    </row>
    <row r="133" spans="4:9" ht="24" customHeight="1">
      <c r="D133" s="42"/>
      <c r="E133" s="42"/>
      <c r="F133" s="42"/>
      <c r="G133" s="42"/>
      <c r="H133" s="42"/>
      <c r="I133" s="42"/>
    </row>
    <row r="134" spans="4:9" ht="24" customHeight="1">
      <c r="D134" s="42"/>
      <c r="E134" s="42"/>
      <c r="F134" s="42"/>
      <c r="G134" s="42"/>
      <c r="H134" s="42"/>
      <c r="I134" s="42"/>
    </row>
    <row r="135" spans="4:9" ht="24" customHeight="1">
      <c r="D135" s="42"/>
      <c r="E135" s="42"/>
      <c r="F135" s="42"/>
      <c r="G135" s="42"/>
      <c r="H135" s="42"/>
      <c r="I135" s="42"/>
    </row>
    <row r="136" spans="4:9" ht="24" customHeight="1">
      <c r="D136" s="42"/>
      <c r="E136" s="42"/>
      <c r="F136" s="42"/>
      <c r="G136" s="42"/>
      <c r="H136" s="42"/>
      <c r="I136" s="42"/>
    </row>
    <row r="137" spans="4:9" ht="24" customHeight="1">
      <c r="D137" s="42"/>
      <c r="E137" s="42"/>
      <c r="F137" s="42"/>
      <c r="G137" s="42"/>
      <c r="H137" s="42"/>
      <c r="I137" s="42"/>
    </row>
    <row r="138" spans="4:9" ht="24" customHeight="1">
      <c r="D138" s="42"/>
      <c r="E138" s="42"/>
      <c r="F138" s="42"/>
      <c r="G138" s="42"/>
      <c r="H138" s="42"/>
      <c r="I138" s="42"/>
    </row>
    <row r="139" spans="4:9" ht="24" customHeight="1">
      <c r="D139" s="42"/>
      <c r="E139" s="42"/>
      <c r="F139" s="42"/>
      <c r="G139" s="42"/>
      <c r="H139" s="42"/>
      <c r="I139" s="42"/>
    </row>
    <row r="140" spans="4:9" ht="24" customHeight="1">
      <c r="D140" s="42"/>
      <c r="E140" s="42"/>
      <c r="F140" s="42"/>
      <c r="G140" s="42"/>
      <c r="H140" s="42"/>
      <c r="I140" s="42"/>
    </row>
    <row r="141" spans="4:9" ht="24" customHeight="1">
      <c r="D141" s="42"/>
      <c r="E141" s="42"/>
      <c r="F141" s="42"/>
      <c r="G141" s="42"/>
      <c r="H141" s="42"/>
      <c r="I141" s="42"/>
    </row>
    <row r="142" spans="4:9" ht="24" customHeight="1">
      <c r="D142" s="42"/>
      <c r="E142" s="42"/>
      <c r="F142" s="42"/>
      <c r="G142" s="42"/>
      <c r="H142" s="42"/>
      <c r="I142" s="42"/>
    </row>
    <row r="143" spans="4:9" ht="24" customHeight="1">
      <c r="D143" s="42"/>
      <c r="E143" s="42"/>
      <c r="F143" s="42"/>
      <c r="G143" s="42"/>
      <c r="H143" s="42"/>
      <c r="I143" s="42"/>
    </row>
    <row r="144" spans="4:9" ht="24" customHeight="1">
      <c r="D144" s="42"/>
      <c r="E144" s="42"/>
      <c r="F144" s="42"/>
      <c r="G144" s="42"/>
      <c r="H144" s="42"/>
      <c r="I144" s="42"/>
    </row>
    <row r="145" spans="4:9" ht="24" customHeight="1">
      <c r="D145" s="42"/>
      <c r="E145" s="42"/>
      <c r="F145" s="42"/>
      <c r="G145" s="42"/>
      <c r="H145" s="42"/>
      <c r="I145" s="42"/>
    </row>
    <row r="146" spans="4:9" ht="24" customHeight="1">
      <c r="D146" s="42"/>
      <c r="E146" s="42"/>
      <c r="F146" s="42"/>
      <c r="G146" s="42"/>
      <c r="H146" s="42"/>
      <c r="I146" s="42"/>
    </row>
    <row r="147" spans="4:9" ht="24" customHeight="1">
      <c r="D147" s="42"/>
      <c r="E147" s="42"/>
      <c r="F147" s="42"/>
      <c r="G147" s="42"/>
      <c r="H147" s="42"/>
      <c r="I147" s="42"/>
    </row>
    <row r="148" spans="4:9" ht="24" customHeight="1">
      <c r="D148" s="42"/>
      <c r="E148" s="42"/>
      <c r="F148" s="42"/>
      <c r="G148" s="42"/>
      <c r="H148" s="42"/>
      <c r="I148" s="42"/>
    </row>
    <row r="149" spans="4:9" ht="24" customHeight="1">
      <c r="D149" s="42"/>
      <c r="E149" s="42"/>
      <c r="F149" s="42"/>
      <c r="G149" s="42"/>
      <c r="H149" s="42"/>
      <c r="I149" s="42"/>
    </row>
    <row r="150" spans="4:9" ht="24" customHeight="1">
      <c r="D150" s="42"/>
      <c r="E150" s="42"/>
      <c r="F150" s="42"/>
      <c r="G150" s="42"/>
      <c r="H150" s="42"/>
      <c r="I150" s="42"/>
    </row>
    <row r="151" spans="4:9" ht="24" customHeight="1">
      <c r="D151" s="42"/>
      <c r="E151" s="42"/>
      <c r="F151" s="42"/>
      <c r="G151" s="42"/>
      <c r="H151" s="42"/>
      <c r="I151" s="42"/>
    </row>
    <row r="152" spans="4:9" ht="24" customHeight="1">
      <c r="D152" s="42"/>
      <c r="E152" s="42"/>
      <c r="F152" s="42"/>
      <c r="G152" s="42"/>
      <c r="H152" s="42"/>
      <c r="I152" s="42"/>
    </row>
    <row r="153" spans="4:9" ht="24" customHeight="1">
      <c r="D153" s="42"/>
      <c r="E153" s="42"/>
      <c r="F153" s="42"/>
      <c r="G153" s="42"/>
      <c r="H153" s="42"/>
      <c r="I153" s="42"/>
    </row>
    <row r="154" spans="4:9" ht="24" customHeight="1">
      <c r="D154" s="42"/>
      <c r="E154" s="42"/>
      <c r="F154" s="42"/>
      <c r="G154" s="42"/>
      <c r="H154" s="42"/>
      <c r="I154" s="42"/>
    </row>
    <row r="155" spans="4:9" ht="24" customHeight="1">
      <c r="D155" s="42"/>
      <c r="E155" s="42"/>
      <c r="F155" s="42"/>
      <c r="G155" s="42"/>
      <c r="H155" s="42"/>
      <c r="I155" s="42"/>
    </row>
    <row r="156" spans="4:9" ht="24" customHeight="1">
      <c r="D156" s="42"/>
      <c r="E156" s="42"/>
      <c r="F156" s="42"/>
      <c r="G156" s="42"/>
      <c r="H156" s="42"/>
      <c r="I156" s="42"/>
    </row>
    <row r="157" spans="4:9" ht="24" customHeight="1">
      <c r="D157" s="42"/>
      <c r="E157" s="42"/>
      <c r="F157" s="42"/>
      <c r="G157" s="42"/>
      <c r="H157" s="42"/>
      <c r="I157" s="42"/>
    </row>
    <row r="158" spans="4:9" ht="24" customHeight="1">
      <c r="D158" s="42"/>
      <c r="E158" s="42"/>
      <c r="F158" s="42"/>
      <c r="G158" s="42"/>
      <c r="H158" s="42"/>
      <c r="I158" s="42"/>
    </row>
    <row r="159" spans="4:9" ht="24" customHeight="1">
      <c r="D159" s="42"/>
      <c r="E159" s="42"/>
      <c r="F159" s="42"/>
      <c r="G159" s="42"/>
      <c r="H159" s="42"/>
      <c r="I159" s="42"/>
    </row>
    <row r="160" spans="4:9" ht="24" customHeight="1">
      <c r="D160" s="42"/>
      <c r="E160" s="42"/>
      <c r="F160" s="42"/>
      <c r="G160" s="42"/>
      <c r="H160" s="42"/>
      <c r="I160" s="42"/>
    </row>
    <row r="161" spans="4:9" ht="24" customHeight="1">
      <c r="D161" s="42"/>
      <c r="E161" s="42"/>
      <c r="F161" s="42"/>
      <c r="G161" s="42"/>
      <c r="H161" s="42"/>
      <c r="I161" s="42"/>
    </row>
    <row r="162" spans="4:9" ht="24" customHeight="1">
      <c r="D162" s="42"/>
      <c r="E162" s="42"/>
      <c r="F162" s="42"/>
      <c r="G162" s="42"/>
      <c r="H162" s="42"/>
      <c r="I162" s="42"/>
    </row>
    <row r="163" spans="4:9" ht="24" customHeight="1">
      <c r="D163" s="42"/>
      <c r="E163" s="42"/>
      <c r="F163" s="42"/>
      <c r="G163" s="42"/>
      <c r="H163" s="42"/>
      <c r="I163" s="42"/>
    </row>
    <row r="164" spans="4:9" ht="24" customHeight="1">
      <c r="D164" s="42"/>
      <c r="E164" s="42"/>
      <c r="F164" s="42"/>
      <c r="G164" s="42"/>
      <c r="H164" s="42"/>
      <c r="I164" s="42"/>
    </row>
    <row r="165" spans="4:9" ht="24" customHeight="1">
      <c r="D165" s="42"/>
      <c r="E165" s="42"/>
      <c r="F165" s="42"/>
      <c r="G165" s="42"/>
      <c r="H165" s="42"/>
      <c r="I165" s="42"/>
    </row>
    <row r="166" spans="4:9" ht="24" customHeight="1">
      <c r="D166" s="42"/>
      <c r="E166" s="42"/>
      <c r="F166" s="42"/>
      <c r="G166" s="42"/>
      <c r="H166" s="42"/>
      <c r="I166" s="42"/>
    </row>
    <row r="167" spans="4:9" ht="24" customHeight="1">
      <c r="D167" s="42"/>
      <c r="E167" s="42"/>
      <c r="F167" s="42"/>
      <c r="G167" s="42"/>
      <c r="H167" s="42"/>
      <c r="I167" s="42"/>
    </row>
    <row r="168" spans="4:9" ht="24" customHeight="1">
      <c r="D168" s="42"/>
      <c r="E168" s="42"/>
      <c r="F168" s="42"/>
      <c r="G168" s="42"/>
      <c r="H168" s="42"/>
      <c r="I168" s="42"/>
    </row>
    <row r="169" spans="4:9" ht="24" customHeight="1">
      <c r="D169" s="42"/>
      <c r="E169" s="42"/>
      <c r="F169" s="42"/>
      <c r="G169" s="42"/>
      <c r="H169" s="42"/>
      <c r="I169" s="42"/>
    </row>
    <row r="170" spans="4:9" ht="24" customHeight="1">
      <c r="D170" s="42"/>
      <c r="E170" s="42"/>
      <c r="F170" s="42"/>
      <c r="G170" s="42"/>
      <c r="H170" s="42"/>
      <c r="I170" s="42"/>
    </row>
    <row r="171" spans="4:9" ht="24" customHeight="1">
      <c r="D171" s="42"/>
      <c r="E171" s="42"/>
      <c r="F171" s="42"/>
      <c r="G171" s="42"/>
      <c r="H171" s="42"/>
      <c r="I171" s="42"/>
    </row>
    <row r="172" spans="4:9" ht="24" customHeight="1">
      <c r="D172" s="42"/>
      <c r="E172" s="42"/>
      <c r="F172" s="42"/>
      <c r="G172" s="42"/>
      <c r="H172" s="42"/>
      <c r="I172" s="42"/>
    </row>
    <row r="173" spans="4:9" ht="24" customHeight="1">
      <c r="D173" s="42"/>
      <c r="E173" s="42"/>
      <c r="F173" s="42"/>
      <c r="G173" s="42"/>
      <c r="H173" s="42"/>
      <c r="I173" s="42"/>
    </row>
    <row r="174" spans="4:9" ht="24" customHeight="1">
      <c r="D174" s="42"/>
      <c r="E174" s="42"/>
      <c r="F174" s="42"/>
      <c r="G174" s="42"/>
      <c r="H174" s="42"/>
      <c r="I174" s="42"/>
    </row>
  </sheetData>
  <mergeCells count="12">
    <mergeCell ref="A1:J1"/>
    <mergeCell ref="A2:J2"/>
    <mergeCell ref="A3:J3"/>
    <mergeCell ref="H6:J6"/>
    <mergeCell ref="D54:F54"/>
    <mergeCell ref="H54:J54"/>
    <mergeCell ref="A51:J51"/>
    <mergeCell ref="D6:F6"/>
    <mergeCell ref="A4:J4"/>
    <mergeCell ref="A52:J52"/>
    <mergeCell ref="A49:J49"/>
    <mergeCell ref="A50:J50"/>
  </mergeCells>
  <phoneticPr fontId="0" type="noConversion"/>
  <pageMargins left="0.8" right="0.3" top="1" bottom="0.5" header="0.5" footer="0.3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งบดุล</vt:lpstr>
      <vt:lpstr>งบดุล 2</vt:lpstr>
      <vt:lpstr>กำไรขาดทุนเบ็ดเสร็จ</vt:lpstr>
      <vt:lpstr>ส่วนผู้ถือหุ้น-รวม</vt:lpstr>
      <vt:lpstr>ส่วนผู้ถือหุ้น-เฉพาะ</vt:lpstr>
      <vt:lpstr>กระแสเงินสด</vt:lpstr>
      <vt:lpstr>กระแสเงินสด!Print_Area</vt:lpstr>
      <vt:lpstr>'ส่วนผู้ถือหุ้น-เฉพาะ'!Print_Area</vt:lpstr>
    </vt:vector>
  </TitlesOfParts>
  <Company>Deloitte Touche Tohmatsu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Deloitte Touche Tohmatsu</dc:creator>
  <cp:lastModifiedBy>Chakhamrod, Phatrawan</cp:lastModifiedBy>
  <cp:lastPrinted>2023-03-29T10:03:51Z</cp:lastPrinted>
  <dcterms:created xsi:type="dcterms:W3CDTF">2001-11-22T03:33:02Z</dcterms:created>
  <dcterms:modified xsi:type="dcterms:W3CDTF">2023-03-29T10:03:51Z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2022-02-17T04:23:08Z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9e1d6253-6816-466f-9a35-8eb64c41a80c</vt:lpwstr>
  </property>
  <property fmtid="{D5CDD505-2E9C-101B-9397-08002B2CF9AE}" pid="8" name="MSIP_Label_ea60d57e-af5b-4752-ac57-3e4f28ca11dc_ContentBits">
    <vt:lpwstr>0</vt:lpwstr>
  </property>
</Properties>
</file>